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tabRatio="739" activeTab="1"/>
  </bookViews>
  <sheets>
    <sheet name="PinS library_part1" sheetId="1" r:id="rId1"/>
    <sheet name="PinS library_part2" sheetId="4" r:id="rId2"/>
    <sheet name="Native mTCS" sheetId="2" r:id="rId3"/>
    <sheet name="Variant mTCS" sheetId="3" r:id="rId4"/>
    <sheet name="Literature mTCS_rel." sheetId="5" r:id="rId5"/>
    <sheet name="PinS_Ag-Hyatt 2005" sheetId="6" r:id="rId6"/>
    <sheet name="LimS_Ms-Srividya 2015_Xu 2017" sheetId="7" r:id="rId7"/>
    <sheet name="CinS_SabS-Kampranis 2000" sheetId="8" r:id="rId8"/>
    <sheet name="CarS_SabS-Roach 2014" sheetId="9" r:id="rId9"/>
  </sheets>
  <calcPr calcId="145621"/>
</workbook>
</file>

<file path=xl/calcChain.xml><?xml version="1.0" encoding="utf-8"?>
<calcChain xmlns="http://schemas.openxmlformats.org/spreadsheetml/2006/main">
  <c r="AF27" i="5" l="1"/>
  <c r="AE21" i="5"/>
  <c r="AF20" i="5"/>
  <c r="AF21" i="5"/>
  <c r="AF22" i="5"/>
  <c r="AF104" i="5"/>
  <c r="AF65" i="5"/>
  <c r="AF60" i="5"/>
  <c r="AF166" i="5"/>
  <c r="AF163" i="5"/>
  <c r="AF53" i="5"/>
  <c r="AF94" i="5"/>
  <c r="AF24" i="5"/>
  <c r="AF74" i="5"/>
  <c r="AF146" i="5"/>
  <c r="AE2" i="5"/>
  <c r="X75" i="7"/>
  <c r="X66" i="7"/>
  <c r="X67" i="7"/>
  <c r="X68" i="7"/>
  <c r="X69" i="7"/>
  <c r="X70" i="7"/>
  <c r="X71" i="7"/>
  <c r="X72" i="7"/>
  <c r="X73" i="7"/>
  <c r="X74" i="7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" i="9"/>
  <c r="Y168" i="5"/>
  <c r="AF56" i="5"/>
  <c r="Y167" i="5"/>
  <c r="AE110" i="5"/>
  <c r="AF112" i="5"/>
  <c r="AE136" i="5"/>
  <c r="O136" i="5"/>
  <c r="AE135" i="5"/>
  <c r="AE134" i="5"/>
  <c r="AE133" i="5"/>
  <c r="AE132" i="5"/>
  <c r="AE131" i="5"/>
  <c r="AE130" i="5"/>
  <c r="AE129" i="5"/>
  <c r="AE128" i="5"/>
  <c r="AE144" i="5"/>
  <c r="AE143" i="5"/>
  <c r="AE141" i="5"/>
  <c r="AE142" i="5"/>
  <c r="AE140" i="5"/>
  <c r="AE139" i="5"/>
  <c r="AE138" i="5"/>
  <c r="AE137" i="5"/>
  <c r="AE6" i="5"/>
  <c r="AE4" i="5"/>
  <c r="O132" i="5"/>
  <c r="AF89" i="5" l="1"/>
  <c r="AF88" i="5"/>
  <c r="AF137" i="5"/>
  <c r="AF109" i="5" l="1"/>
  <c r="AF164" i="5"/>
  <c r="AF165" i="5"/>
  <c r="AF153" i="5"/>
  <c r="AF154" i="5"/>
  <c r="AF155" i="5"/>
  <c r="AF90" i="5"/>
  <c r="AF70" i="5"/>
  <c r="AF91" i="5"/>
  <c r="AF92" i="5"/>
  <c r="AF98" i="5"/>
  <c r="AF99" i="5"/>
  <c r="AF100" i="5"/>
  <c r="AF102" i="5"/>
  <c r="AF103" i="5"/>
  <c r="AF101" i="5"/>
  <c r="AF66" i="5"/>
  <c r="AF67" i="5"/>
  <c r="AF68" i="5"/>
  <c r="AF76" i="5"/>
  <c r="AF79" i="5"/>
  <c r="AF26" i="5"/>
  <c r="AF78" i="5"/>
  <c r="AF77" i="5"/>
  <c r="AF80" i="5"/>
  <c r="AF138" i="5"/>
  <c r="AF139" i="5"/>
  <c r="AF140" i="5"/>
  <c r="AF141" i="5"/>
  <c r="AF142" i="5"/>
  <c r="AF143" i="5"/>
  <c r="AF144" i="5"/>
  <c r="AF128" i="5"/>
  <c r="AF129" i="5"/>
  <c r="AF130" i="5"/>
  <c r="AF131" i="5"/>
  <c r="AF132" i="5"/>
  <c r="AF133" i="5"/>
  <c r="AF134" i="5"/>
  <c r="AF135" i="5"/>
  <c r="AF136" i="5"/>
  <c r="AF110" i="5"/>
  <c r="AF111" i="5"/>
  <c r="AF113" i="5"/>
  <c r="AF120" i="5"/>
  <c r="AF121" i="5"/>
  <c r="AF122" i="5"/>
  <c r="AF123" i="5"/>
  <c r="AF124" i="5"/>
  <c r="AF114" i="5"/>
  <c r="AF115" i="5"/>
  <c r="AF125" i="5"/>
  <c r="AF167" i="5"/>
  <c r="AF168" i="5"/>
  <c r="AF81" i="5"/>
  <c r="AF126" i="5"/>
  <c r="AF127" i="5"/>
  <c r="AF45" i="5"/>
  <c r="AF46" i="5"/>
  <c r="AF47" i="5"/>
  <c r="AF57" i="5"/>
  <c r="AF58" i="5"/>
  <c r="AF59" i="5"/>
  <c r="AF169" i="5"/>
  <c r="AF37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S4" i="8" l="1"/>
  <c r="S5" i="8"/>
  <c r="S6" i="8"/>
  <c r="S7" i="8"/>
  <c r="S8" i="8"/>
  <c r="S9" i="8"/>
  <c r="S15" i="8"/>
  <c r="S14" i="8"/>
  <c r="S13" i="8"/>
  <c r="S12" i="8"/>
  <c r="S11" i="8"/>
  <c r="S10" i="8"/>
  <c r="S3" i="8"/>
  <c r="S2" i="8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" i="6"/>
  <c r="T3" i="6"/>
  <c r="T38" i="6"/>
  <c r="T39" i="6"/>
  <c r="T40" i="6"/>
  <c r="T41" i="6"/>
  <c r="T42" i="6"/>
  <c r="T43" i="6"/>
  <c r="T44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AF105" i="5"/>
  <c r="AF106" i="5"/>
  <c r="AF107" i="5"/>
  <c r="AF108" i="5"/>
  <c r="AF72" i="5"/>
  <c r="AF8" i="5"/>
  <c r="AF43" i="5"/>
  <c r="AF119" i="5"/>
  <c r="AF28" i="5"/>
  <c r="AF29" i="5"/>
  <c r="AF171" i="5" l="1"/>
  <c r="AF12" i="5"/>
  <c r="AF13" i="5"/>
  <c r="AF93" i="5"/>
  <c r="AF31" i="5"/>
  <c r="AF32" i="5"/>
  <c r="AF71" i="5"/>
  <c r="AF160" i="5"/>
  <c r="AF161" i="5"/>
  <c r="AF151" i="5"/>
  <c r="AF44" i="5"/>
  <c r="AF19" i="5"/>
  <c r="AF64" i="5"/>
  <c r="AF95" i="5"/>
  <c r="AF87" i="5"/>
  <c r="AF30" i="5"/>
  <c r="AF36" i="5"/>
  <c r="AF75" i="5"/>
  <c r="AF23" i="5"/>
  <c r="AF14" i="5"/>
  <c r="AF145" i="5"/>
  <c r="AF147" i="5"/>
  <c r="AF25" i="5"/>
  <c r="AF156" i="5" l="1"/>
  <c r="AF84" i="5" l="1"/>
  <c r="AF3" i="5" l="1"/>
  <c r="AF4" i="5"/>
  <c r="AF5" i="5"/>
  <c r="AF6" i="5"/>
  <c r="AF7" i="5"/>
  <c r="AF116" i="5"/>
  <c r="AF83" i="5"/>
  <c r="AF61" i="5"/>
  <c r="AF15" i="5"/>
  <c r="AF85" i="5"/>
  <c r="AF86" i="5"/>
  <c r="AF48" i="5"/>
  <c r="AF49" i="5"/>
  <c r="AF50" i="5"/>
  <c r="AF16" i="5"/>
  <c r="AF38" i="5"/>
  <c r="AF33" i="5"/>
  <c r="AF39" i="5"/>
  <c r="AF40" i="5"/>
  <c r="AF41" i="5"/>
  <c r="AF42" i="5"/>
  <c r="AF62" i="5"/>
  <c r="AF117" i="5"/>
  <c r="AF51" i="5"/>
  <c r="AF52" i="5"/>
  <c r="AF157" i="5"/>
  <c r="AF148" i="5"/>
  <c r="AF149" i="5"/>
  <c r="AF152" i="5"/>
  <c r="AF96" i="5"/>
  <c r="AF150" i="5"/>
  <c r="AF158" i="5"/>
  <c r="AF73" i="5"/>
  <c r="AF34" i="5"/>
  <c r="AF35" i="5"/>
  <c r="AF9" i="5"/>
  <c r="AF17" i="5"/>
  <c r="AF18" i="5"/>
  <c r="AF10" i="5"/>
  <c r="AF11" i="5"/>
  <c r="AF118" i="5"/>
  <c r="AF54" i="5"/>
  <c r="AF55" i="5"/>
  <c r="AF69" i="5"/>
  <c r="AF97" i="5"/>
  <c r="AF170" i="5"/>
  <c r="AF63" i="5"/>
  <c r="AF82" i="5"/>
  <c r="AF159" i="5"/>
  <c r="AF162" i="5"/>
  <c r="AF2" i="5"/>
  <c r="C20" i="2" l="1"/>
  <c r="C19" i="2"/>
  <c r="C9" i="2"/>
</calcChain>
</file>

<file path=xl/sharedStrings.xml><?xml version="1.0" encoding="utf-8"?>
<sst xmlns="http://schemas.openxmlformats.org/spreadsheetml/2006/main" count="1706" uniqueCount="1205">
  <si>
    <t>id</t>
  </si>
  <si>
    <t>mutations</t>
  </si>
  <si>
    <t>seq</t>
  </si>
  <si>
    <t>34544017.seq</t>
  </si>
  <si>
    <t>[A557L]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</si>
  <si>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LRMAQFMYKYRDGYSVANIETKSLVKRTVIDPVTL*</t>
  </si>
  <si>
    <t>34544182.seq</t>
  </si>
  <si>
    <t>[A557V]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</si>
  <si>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VRMAQFMYKYRDGYSVANIETKSLVKRTVIDPVTL*</t>
  </si>
  <si>
    <t>34544200.seq</t>
  </si>
  <si>
    <t>[S448P]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</si>
  <si>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PALQPILTTDIPFPEHVLKEVDIPSQLNDLASAILRLRGDTRCYQADRARGEEASCISCYMKDNPGTTEEDALNHLNAMISDVIKGLNWELLKPNSSVPISAKKHAFDIARMAQFMYKYRDGYSVANIETKSLVKRTVIDPVTL*</t>
  </si>
  <si>
    <t>[A557F]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</si>
  <si>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FRMAQFMYKYRDGYSVANIETKSLVKRTVIDPVTL*</t>
  </si>
  <si>
    <t>34544056.seq</t>
  </si>
  <si>
    <t>[V447G]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</si>
  <si>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GSALQPILTTDIPFPEHVLKEVDIPSQLNDLASAILRLRGDTRCYQADRARGEEASCISCYMKDNPGTTEEDALNHLNAMISDVIKGLNWELLKPNSSVPISAKKHAFDIARMAQFMYKYRDGYSVANIETKSLVKRTVIDPVTL*</t>
  </si>
  <si>
    <t>34544059.seq</t>
  </si>
  <si>
    <t>[S448R]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</si>
  <si>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RALQPILTTDIPFPEHVLKEVDIPSQLNDLASAILRLRGDTRCYQADRARGEEASCISCYMKDNPGTTEEDALNHLNAMISDVIKGLNWELLKPNSSVPISAKKHAFDIARMAQFMYKYRDGYSVANIETKSLVKRTVIDPVTL*</t>
  </si>
  <si>
    <t>34544080.seq</t>
  </si>
  <si>
    <t>[V447F]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</si>
  <si>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FSALQPILTTDIPFPEHVLKEVDIPSQLNDLASAILRLRGDTRCYQADRARGEEASCISCYMKDNPGTTEEDALNHLNAMISDVIKGLNWELLKPNSSVPISAKKHAFDIARMAQFMYKYRDGYSVANIETKSLVKRTVIDPVTL*</t>
  </si>
  <si>
    <t>[A557G]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</si>
  <si>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GRMAQFMYKYRDGYSVANIETKSLVKRTVIDPVTL*</t>
  </si>
  <si>
    <t>34544035.seq</t>
  </si>
  <si>
    <t>[S448F]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</si>
  <si>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FALQPILTTDIPFPEHVLKEVDIPSQLNDLASAILRLRGDTRCYQADRARGEEASCISCYMKDNPGTTEEDALNHLNAMISDVIKGLNWELLKPNSSVPISAKKHAFDIARMAQFMYKYRDGYSVANIETKSLVKRTVIDPVTL*</t>
  </si>
  <si>
    <t>34544107.seq</t>
  </si>
  <si>
    <t>[S448V]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</si>
  <si>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VALQPILTTDIPFPEHVLKEVDIPSQLNDLASAILRLRGDTRCYQADRARGEEASCISCYMKDNPGTTEEDALNHLNAMISDVIKGLNWELLKPNSSVPISAKKHAFDIARMAQFMYKYRDGYSVANIETKSLVKRTVIDPVTL*</t>
  </si>
  <si>
    <t>34544224.seq</t>
  </si>
  <si>
    <t>[S448C]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</si>
  <si>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CALQPILTTDIPFPEHVLKEVDIPSQLNDLASAILRLRGDTRCYQADRARGEEASCISCYMKDNPGTTEEDALNHLNAMISDVIKGLNWELLKPNSSVPISAKKHAFDIARMAQFMYKYRDGYSVANIETKSLVKRTVIDPVTL*</t>
  </si>
  <si>
    <t>34544176.seq</t>
  </si>
  <si>
    <t>[V447L]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</si>
  <si>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LSALQPILTTDIPFPEHVLKEVDIPSQLNDLASAILRLRGDTRCYQADRARGEEASCISCYMKDNPGTTEEDALNHLNAMISDVIKGLNWELLKPNSSVPISAKKHAFDIARMAQFMYKYRDGYSVANIETKSLVKRTVIDPVTL*</t>
  </si>
  <si>
    <t>34544236.seq</t>
  </si>
  <si>
    <t>[M559S]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</si>
  <si>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AQFMYKYRDGYSVANIETKSLVKRTVIDPVTL*</t>
  </si>
  <si>
    <t>34544068.seq</t>
  </si>
  <si>
    <t>[M559F]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</si>
  <si>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FAQFMYKYRDGYSVANIETKSLVKRTVIDPVTL*</t>
  </si>
  <si>
    <t>[]</t>
  </si>
  <si>
    <t>34544023.seq</t>
  </si>
  <si>
    <t>[M559A]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</si>
  <si>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AAQFMYKYRDGYSVANIETKSLVKRTVIDPVTL*</t>
  </si>
  <si>
    <t>34544209.seq</t>
  </si>
  <si>
    <t>[A557T]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</si>
  <si>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TRMAQFMYKYRDGYSVANIETKSLVKRTVIDPVTL*</t>
  </si>
  <si>
    <t>[M559G]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</si>
  <si>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GAQFMYKYRDGYSVANIETKSLVKRTVIDPVTL*</t>
  </si>
  <si>
    <t>[M559I]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</si>
  <si>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IAQFMYKYRDGYSVANIETKSLVKRTVIDPVTL*</t>
  </si>
  <si>
    <t>34543963.seq</t>
  </si>
  <si>
    <t>[S448L]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</si>
  <si>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LALQPILTTDIPFPEHVLKEVDIPSQLNDLASAILRLRGDTRCYQADRARGEEASCISCYMKDNPGTTEEDALNHLNAMISDVIKGLNWELLKPNSSVPISAKKHAFDIARMAQFMYKYRDGYSVANIETKSLVKRTVIDPVTL*</t>
  </si>
  <si>
    <t>34544071.seq</t>
  </si>
  <si>
    <t>[M559T]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</si>
  <si>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TAQFMYKYRDGYSVANIETKSLVKRTVIDPVTL*</t>
  </si>
  <si>
    <t>34544161.seq</t>
  </si>
  <si>
    <t>[A557I]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</si>
  <si>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IRMAQFMYKYRDGYSVANIETKSLVKRTVIDPVTL*</t>
  </si>
  <si>
    <t>[A557S]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</si>
  <si>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MAQFMYKYRDGYSVANIETKSLVKRTVIDPVTL*</t>
  </si>
  <si>
    <t>[M559C]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</si>
  <si>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CAQFMYKYRDGYSVANIETKSLVKRTVIDPVTL*</t>
  </si>
  <si>
    <t>34544020.seq</t>
  </si>
  <si>
    <t>[M559V]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</si>
  <si>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VAQFMYKYRDGYSVANIETKSLVKRTVIDPVTL*</t>
  </si>
  <si>
    <t>34543987.seq</t>
  </si>
  <si>
    <t>[S448A]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</si>
  <si>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AALQPILTTDIPFPEHVLKEVDIPSQLNDLASAILRLRGDTRCYQADRARGEEASCISCYMKDNPGTTEEDALNHLNAMISDVIKGLNWELLKPNSSVPISAKKHAFDIARMAQFMYKYRDGYSVANIETKSLVKRTVIDPVTL*</t>
  </si>
  <si>
    <t>34544152.seq</t>
  </si>
  <si>
    <t>[V447A]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</si>
  <si>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ASALQPILTTDIPFPEHVLKEVDIPSQLNDLASAILRLRGDTRCYQADRARGEEASCISCYMKDNPGTTEEDALNHLNAMISDVIKGLNWELLKPNSSVPISAKKHAFDIARMAQFMYKYRDGYSVANIETKSLVKRTVIDPVTL*</t>
  </si>
  <si>
    <t>34543960.seq</t>
  </si>
  <si>
    <t>[V447P]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</si>
  <si>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PSALQPILTTDIPFPEHVLKEVDIPSQLNDLASAILRLRGDTRCYQADRARGEEASCISCYMKDNPGTTEEDALNHLNAMISDVIKGLNWELLKPNSSVPISAKKHAFDIARMAQFMYKYRDGYSVANIETKSLVKRTVIDPVTL*</t>
  </si>
  <si>
    <t>34544230.seq</t>
  </si>
  <si>
    <t>34544128.seq</t>
  </si>
  <si>
    <t>[V447C]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</si>
  <si>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CSALQPILTTDIPFPEHVLKEVDIPSQLNDLASAILRLRGDTRCYQADRARGEEASCISCYMKDNPGTTEEDALNHLNAMISDVIKGLNWELLKPNSSVPISAKKHAFDIARMAQFMYKYRDGYSVANIETKSLVKRTVIDPVTL*</t>
  </si>
  <si>
    <t>34544008.seq</t>
  </si>
  <si>
    <t>[V447R]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</si>
  <si>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RSALQPILTTDIPFPEHVLKEVDIPSQLNDLASAILRLRGDTRCYQADRARGEEASCISCYMKDNPGTTEEDALNHLNAMISDVIKGLNWELLKPNSSVPISAKKHAFDIARMAQFMYKYRDGYSVANIETKSLVKRTVIDPVTL*</t>
  </si>
  <si>
    <t>34543984.seq</t>
  </si>
  <si>
    <t>[V447S]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</si>
  <si>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SSALQPILTTDIPFPEHVLKEVDIPSQLNDLASAILRLRGDTRCYQADRARGEEASCISCYMKDNPGTTEEDALNHLNAMISDVIKGLNWELLKPNSSVPISAKKHAFDIARMAQFMYKYRDGYSVANIETKSLVKRTVIDPVTL*</t>
  </si>
  <si>
    <t>34544233.seq</t>
  </si>
  <si>
    <t>[A557C]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</si>
  <si>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CRMAQFMYKYRDGYSVANIETKSLVKRTVIDPVTL*</t>
  </si>
  <si>
    <t>34544014.seq</t>
  </si>
  <si>
    <t>34544044.seq</t>
  </si>
  <si>
    <t>34544089.seq</t>
  </si>
  <si>
    <t>34543975.seq</t>
  </si>
  <si>
    <t>[M559S, 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</si>
  <si>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SQFMYKYRDGYSVANIETKSLVKRTVIDPVTL*</t>
  </si>
  <si>
    <t>34544527.seq</t>
  </si>
  <si>
    <t>[Q561N]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</si>
  <si>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NFMYKYRDGYSVANIETKSLVKRTVIDPVTL*</t>
  </si>
  <si>
    <t>[A560S]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</si>
  <si>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SQFMYKYRDGYSVANIETKSLVKRTVIDPVTL*</t>
  </si>
  <si>
    <t>34544464.seq</t>
  </si>
  <si>
    <t>[Q561L]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</si>
  <si>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LFMYKYRDGYSVANIETKSLVKRTVIDPVTL*</t>
  </si>
  <si>
    <t>34544320.seq</t>
  </si>
  <si>
    <t>[A560G, Q561F]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</si>
  <si>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GFFMYKYRDGYSVANIETKSLVKRTVIDPVTL*</t>
  </si>
  <si>
    <t>34544428.seq</t>
  </si>
  <si>
    <t>[Q561F]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</si>
  <si>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FFMYKYRDGYSVANIETKSLVKRTVIDPVTL*</t>
  </si>
  <si>
    <t>[Q561S]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</si>
  <si>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SFMYKYRDGYSVANIETKSLVKRTVIDPVTL*</t>
  </si>
  <si>
    <t>34544329.seq</t>
  </si>
  <si>
    <t>[A560I]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</si>
  <si>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IQFMYKYRDGYSVANIETKSLVKRTVIDPVTL*</t>
  </si>
  <si>
    <t>34544491.seq</t>
  </si>
  <si>
    <t>34544332.seq</t>
  </si>
  <si>
    <t>[Q561T]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</si>
  <si>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TFMYKYRDGYSVANIETKSLVKRTVIDPVTL*</t>
  </si>
  <si>
    <t>34544404.seq</t>
  </si>
  <si>
    <t>34544380.seq</t>
  </si>
  <si>
    <t>[Q561G]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</si>
  <si>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GFMYKYRDGYSVANIETKSLVKRTVIDPVTL*</t>
  </si>
  <si>
    <t>[A560V]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</si>
  <si>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VQFMYKYRDGYSVANIETKSLVKRTVIDPVTL*</t>
  </si>
  <si>
    <t>34544305.seq</t>
  </si>
  <si>
    <t>[A560T]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</si>
  <si>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TQFMYKYRDGYSVANIETKSLVKRTVIDPVTL*</t>
  </si>
  <si>
    <t>34544401.seq</t>
  </si>
  <si>
    <t>[A560L]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</si>
  <si>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LQFMYKYRDGYSVANIETKSLVKRTVIDPVTL*</t>
  </si>
  <si>
    <t>34544278.seq</t>
  </si>
  <si>
    <t>[M559W]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</si>
  <si>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WAQFMYKYRDGYSVANIETKSLVKRTVIDPVTL*</t>
  </si>
  <si>
    <t>34544377.seq</t>
  </si>
  <si>
    <t>34544524.seq</t>
  </si>
  <si>
    <t>[Q561A]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</si>
  <si>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AFMYKYRDGYSVANIETKSLVKRTVIDPVTL*</t>
  </si>
  <si>
    <t>34544308.seq</t>
  </si>
  <si>
    <t>34544323.seq</t>
  </si>
  <si>
    <t>[C335S]</t>
  </si>
  <si>
    <t>[F560W]</t>
  </si>
  <si>
    <t>[C335S, F560W]</t>
  </si>
  <si>
    <t>PS-C335S</t>
  </si>
  <si>
    <t>PS-F560W</t>
  </si>
  <si>
    <t>PS-C335S-F560W</t>
  </si>
  <si>
    <t>LS-var1</t>
  </si>
  <si>
    <t>LS-var2</t>
  </si>
  <si>
    <t>LS-var3</t>
  </si>
  <si>
    <t>PS-var3</t>
  </si>
  <si>
    <t>FS-var1</t>
  </si>
  <si>
    <t>FS-var2</t>
  </si>
  <si>
    <t>FS-var3</t>
  </si>
  <si>
    <t>geraniol</t>
  </si>
  <si>
    <t>myrcene</t>
  </si>
  <si>
    <t>linalool</t>
  </si>
  <si>
    <t>limonene</t>
  </si>
  <si>
    <t>g-terpinene</t>
  </si>
  <si>
    <t>a-terpineol</t>
  </si>
  <si>
    <t>b-phellandrene</t>
  </si>
  <si>
    <t>terpinolene</t>
  </si>
  <si>
    <t>a-pinene</t>
  </si>
  <si>
    <t>b-pinene</t>
  </si>
  <si>
    <t>fenchol</t>
  </si>
  <si>
    <t>1,8-cineole</t>
  </si>
  <si>
    <t>sabinene</t>
  </si>
  <si>
    <t>3-carene</t>
  </si>
  <si>
    <t>camphene</t>
  </si>
  <si>
    <t>maPinS_Pt</t>
  </si>
  <si>
    <t>SLimS_Ms</t>
  </si>
  <si>
    <t>RLimS_Cl</t>
  </si>
  <si>
    <t>gTerS_Ov</t>
  </si>
  <si>
    <t>paPinS_Pt</t>
  </si>
  <si>
    <t>CinS_Sf</t>
  </si>
  <si>
    <t>mbPinS_Aa</t>
  </si>
  <si>
    <t>GerS_Pc</t>
  </si>
  <si>
    <t>CinS_At</t>
  </si>
  <si>
    <t>FenS_Lv</t>
  </si>
  <si>
    <t>SabS_Sp</t>
  </si>
  <si>
    <t>aTerS_Mg</t>
  </si>
  <si>
    <t>OciS_Am</t>
  </si>
  <si>
    <t>CamS_Sl</t>
  </si>
  <si>
    <t>CinS_Cu</t>
  </si>
  <si>
    <t>maPinS_Ps</t>
  </si>
  <si>
    <t>CarS_Pa</t>
  </si>
  <si>
    <t>GerS_Ob</t>
  </si>
  <si>
    <t>GerS_Ct</t>
  </si>
  <si>
    <t>RLinS_Aa</t>
  </si>
  <si>
    <t>sabinene-hydrate</t>
  </si>
  <si>
    <t>E-b-ocimene</t>
  </si>
  <si>
    <t>PS-var3-C335A</t>
  </si>
  <si>
    <t>PS-var3-C335G</t>
  </si>
  <si>
    <t>PS-var3-C335S</t>
  </si>
  <si>
    <t>PS-var3-C335V</t>
  </si>
  <si>
    <t>[C335A]</t>
  </si>
  <si>
    <t>[C335G]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</si>
  <si>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</si>
  <si>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</si>
  <si>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</si>
  <si>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[S557A, A559M, F560M, H561Q, C562F, G563M]</t>
  </si>
  <si>
    <t>[M316I]</t>
  </si>
  <si>
    <t>[S425G, C428V, M429I]</t>
  </si>
  <si>
    <t>[G537A, L542F]</t>
  </si>
  <si>
    <t>[T318I]</t>
  </si>
  <si>
    <t>[T424G, C425G, T427V]</t>
  </si>
  <si>
    <t>[G535A, V537M, N539Q, L540F, A541M]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</si>
  <si>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I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</si>
  <si>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GGPV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</si>
  <si>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ARMAQFM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</si>
  <si>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</si>
  <si>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</si>
  <si>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VI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</si>
  <si>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ARMAQFMYHNGDGHGTQHPIIHQQMTRTLFEPF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</si>
  <si>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</si>
  <si>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</si>
  <si>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</si>
  <si>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camphene-hydrate</t>
  </si>
  <si>
    <t>borneol</t>
  </si>
  <si>
    <t>pinan-2-ol</t>
  </si>
  <si>
    <t>MKHHHHHHPMSDYDIPTTENLYFQGAMA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</si>
  <si>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MKHHHHHHPMSDYDIPTTENLYFQGAMA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</si>
  <si>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KHHHHHHPMSDYDIPTTENLYFQGAM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</si>
  <si>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MKHHHHHHPMSDYDIPTTENLYFQGAMA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</si>
  <si>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MKHHHHHHPMSDYDIPTTENLYFQGAMA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</si>
  <si>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MKHHHHHHPMSDYDIPTTENLYFQGAMA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</t>
  </si>
  <si>
    <t>MKHHHHHHPMSDYDIPTTENLYFQGAMA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</si>
  <si>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MKHHHHHHPMSDYDIPTTENLYFQGAMA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</si>
  <si>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MKHHHHHHPMSDYDIPTTENLYFQGAMA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</si>
  <si>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KHHHHHHPMSDYDIPTTENLYFQGAMA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</si>
  <si>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MKHHHHHHPMSDYDIPTTENLYFQGAMA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</si>
  <si>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KHHHHHHPMSDYDIPTTENLYFQGAMA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</si>
  <si>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KHHHHHHPMSDYDIPTTENLYFQGAMA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</si>
  <si>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MKHHHHHHPMSDYDIPTTENLYFQGAMA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</si>
  <si>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KHHHHHHPMSDYDIPTTENLYFQGAMA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</si>
  <si>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MKHHHHHHPMSDYDIPTTENLYFQGA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</si>
  <si>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MKHHHHHHPMSDYDIPTTENLYFQGAMA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</si>
  <si>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thujene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</si>
  <si>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A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</si>
  <si>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G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</si>
  <si>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</si>
  <si>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[C335V]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</si>
  <si>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V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</si>
  <si>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PS-var3-C335F</t>
  </si>
  <si>
    <t>PS-var3-C335I</t>
  </si>
  <si>
    <t>[C335F]</t>
  </si>
  <si>
    <t>[C335I]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</si>
  <si>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F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</si>
  <si>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</si>
  <si>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PS-var1</t>
  </si>
  <si>
    <t>PS-var2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</si>
  <si>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AL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</si>
  <si>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GPVIALQPILTTDIPFPEHVLKEVDIPSQLNDLASAILRLRGDTRCYQADRARGEEASCISCYMKDNPGTTEEDALNHLNAMISDVIKGLNWELLKPNSSVPISAKKHAFDISRAFHCGYKYRDGYSVANIETKSLVKRTVIDPVTL</t>
  </si>
  <si>
    <t>[C335I, H336A, I337L]</t>
  </si>
  <si>
    <t>[S443I, H445G, R446P, S448I]</t>
  </si>
  <si>
    <t>34544446.seq</t>
  </si>
  <si>
    <t>[A560C]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</si>
  <si>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CQFMYKYRDGYSVANIETKSLVKRTVIDPVTL*</t>
  </si>
  <si>
    <t>34544503.seq</t>
  </si>
  <si>
    <t>[Q561C]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</si>
  <si>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CFMYKYRDGYSVANIETKSLVKRTVIDPVTL*</t>
  </si>
  <si>
    <t>MALLSITPLVSRSCLSSSHEIKALRRTIPTLGICRPGKSVAHSINMCLTSVASTDSVQRRVGNYHSNLWDDDFIQSLISTPYGAPDYRERADRLIGEVKDIMFNFKSLEDGGNDLLQRLLLVDDVERLGIDRHFKKEIKTALDYVNSYWNEKGIGCGRESVVTDLNSTALGLRTLRLHGYTVSSDVLNVFKDKNGQFSSTANIQIEGEIRGVLNLFRASLVAFPGEKVMDEAETFSTKYLREALQKIPASSILSLEIRDVLEYGWHTNLPRLEARNYMDVFGQHTKNKNAAEKLLELAKLEFNIFHSLQERELKHVSRWWKDSGSPEMTFCRHRHVEYYALASCIAFEPQHSGFRLGFTKMSHLITVLDDMYDVFGTVDELELFTATIKRWDPSAMECLPEYMKGVYMMVYHTVNEMARVAEKAQGRDTLNYARQAWEACFDSYMQEAKWIATGYLPTFEEYLENGKVSSAHRPCALQPILTLDIPFPDHILKEVDFPSKLNDLICIILRLRGDTRCYKADRARGEEASSISCYMKDNPGLTEEDALNHINFMIRDAIRELNWELLKPDNSVPITSKKHAFDISRVWHHGYRYRDGYSFANVETKSLVMRTVIEPVPL</t>
  </si>
  <si>
    <t>Q948Z0</t>
  </si>
  <si>
    <t>MALVSSAPKSCLHKSLIRSTHHELKPLRRTIPTLGMCRRGKSFTPSVSMSLTTAVSDDGLQRRIGDYHSNLWDDDFIQSLSTPYGEPSYRERAEKLIGEVKEMFNSMPSEDGESMSPLNDLIERLWMVDSVERLGIDRHFKKEIKSALDYVYSYWNEKGIGCGRDSVFPDVNSTASGFRTLRLHGYSVSSEVLKVFQDQNGQFAFSPSTKERDIRTVLNLYRASFIAFPGEKVMEEAEIFSSRYLKEAVQKIPVSSLSQEIDYTLEYGWHTNMPRLETRNYLDVFGHPTSPWLKKKRTQYLDSEKLLELAKLEFNIFHSLQQKELQYLSRWWIHSGLPELTFGRHRHVEYYTLSSCIATEPKHSAFRLGFAKTCHLITVLDDIYDTFGTMDEIELFNEAVRRWNPSEKERLPEYMKEIYMALYEALTDMAREAEKTQGRDTLNYARKAWEVYLDSYTQEAKWIASGYLPTFEEYLENAKVSSGHRAAALTPLLTLDVPLPDDVLKGIDFPSRFNDLASSFLRLRGDTRCYKADRDRGEEASSISCYMKDNPGLTEEDALNHINAMINDIIKELNWELLKPDSNIPMTARKHAYEITRAFHQLYKYRDGFSVATQETKSLVRRTVLEPVPL</t>
  </si>
  <si>
    <t>Q9M7D1</t>
  </si>
  <si>
    <t>Q9M7D0</t>
  </si>
  <si>
    <t>MALVSILPLSSKSVLHKSWIVSTYEHKAISRTIPNLGLRGRGKSVTHSLRMSLSTAVSDDHGVQRRIVEFHSNLWDDDFIQSLSTPYGAPSYRERADRLIVEVKGIFTSISAEDGELITPLNDLIQRLLMVDNVERLGIDRHFKNEIKAALDYVYSYWNEKGIGSGSDSGVADLNSTALGFRILRLHGYSVSSDVLEHFKEEKEKGQFVCSAIQTEEEIKSVLNLFRASLIAFPGEKVMEEAEIFSKIYLKEALQNIAVSSLSREIEYVLEDGWQTNMPRLETRNYIDVLGENDRDETLYMNMEKLLEIAKLEFNIFHSLQQRELKDLSRWWKDSGFSHLTFSRHRHVEFYALASCIETDRKHSGFRLGFAKMCHLITVLDDIYDTFGTMEELELFTAAFKRWDPSATDLLPEYMKGLYMVVYETVNEIAREADKSQGRETLNDARRAWEAYLDSYMKEAEWISSGYLPTFEEYMETSKVSFGYRIFALQPILTMDVPLTHHILQEIDFPLRFNDLICSILRLKNDTRCYKADRARGEEASCISCYMKENPGSTEEDAINHINAMVNNLIKEVNWELLRQDGTAHIACKKHAFDILKGSLHGYKYRDGFSVANKETKNWVRRTVLESVPL</t>
  </si>
  <si>
    <t>Q9M7C9</t>
  </si>
  <si>
    <t>MALLSIVSLQVPKSCGLKSLISSSNVQKALCISTAVPTLRMRRRQKALVINMKLTTVSHRDDNGGGVLQRRIADHHPNLWEDDFIQSLSSPYGGSSYSERAVTVVEEVKEMFNSIPNNRELFGSQNDLLTRLWMVDSIERLGIDRHFQNEIRVALDYVYSYWKEKEGIGCGRDSTFPDLNSTALALRTLRLHGYNVSSDVLEYFKDQKGHFACPAILTEGQITRSVLNLYRASLVAFPGEKVMEEAEIFSASYLKEVLQKIPVSSFSREIEYVLEYGWHTNLPRLEARNYIDVYGQDSYESSNEMPYVNTQKLLKLAKLEFNIFHSLQQKELQYISRWWKDSCSSHLTFTRHRHVEYYTMASCISMEPKHSAFRLGFVKTCHLLTVLDDMYDTFGTLDELQLFTTAFKRWDLSETKCLPEYMKAVYMDLYQCLNELAQEAEKTQGRDTLNYIRNAYESHFDSFMHEAKWISSGYLPTFEEYLKNGKVSSGSRTATLQPILTLDVPLPNYILQEIDYPSRFNDLASSLLRLRGDTRCYKADRARGEEASAISCYMKDHPGSTEEDALNHINVMISDAIRELNWELLRPDSKSPISSKKHAFDITRAFHHLYKYRDGYTVASSETKNLVMKTVLEPVAL</t>
  </si>
  <si>
    <t>O22340</t>
  </si>
  <si>
    <t>MALLSIVSLQVPKSCGLKSLISSSNVQKALCISTAVPTLRMRRRQKALVINMKLTTVSHRDDNGGGVLQRRIADHHPNLWEDDFIQSLSSPYGGSSYSERAETVVEEVKEMFNSIPNNRELFGSQNDLLTRLWMVDSIERLGIDRHFQNEIRVALDYVYSYWKEKEGIGCGRDSTFPDLNSTALALRTLRLHGYNVSSDVLEYFKDEKGHFACPAILTEGQITRSVLNLYRASLVAFPGEKVMEEAEIFSASYLKKVLQKIPVSNLSGEIEYVLEYGWHTNLPRLEARNYIEVYEQSGYESLNEMPYMNMKKLLQLAKLEFNIFHSLQLRELQSISRWWKESGSSQLTFTRHRHVEYYTMASCISMLPKHSAFRMEFVKVCHLVTVLDDIYDTFGTMNELQLFTDAIKRWDLSTTRWLPEYMKGVYMDLYQCINEMVEEAEKTQGRDMLNYIQNAWEALFDTFMQEAKWISSSYLPTFEEYLKNAKVSSGSRIATLQPILTLDVPLPDYILQEIDYPSRFNELASSILRLRGDTRCYKADRARGEEASAISCYMKDHPGSIEEDALNHINAMISDAIRELNWELLRPDSKSPISSKKHAFDITRAFHHVYKYRDGYTVSNNETKNLVMKTVLEPLAL</t>
  </si>
  <si>
    <t>MALVSISPLASKSCLRKSLISSIHEHKPPYRTIPNLGMRRRGKSVTPSMSISLATAAPDDGVQRRIGDYHSNIWDDDFIQSLSTPYGEPSYQERAERLIVEVKKIFNSMYLDDGRLMSSFNDLMQRLWIVDSVERLGIARHFKNEITSALDYVFRYWEENGIGCGRDSIVTDLNSTALGFRTLRLHGYTVSPEVLKAFQDQNGQFVCSPGQTEGEIRSVLNLYRASLIAFPGEKVMEEAEIFSTRYLKEALQKIPVSALSQEIKFVMEYGWHTNLPRLEARNYIDTLEKDTSAWLNKNAGKKLLELAKLEFNIFNSLQQKELQYLLRWWKESDLPKLTFARHRHVEFYTLASCIAIDPKHSAFRLGFAKMCHLVTVLDDIYDTFGTIDELELFTSAIKRWNSSEIEHLPEYMKCVYMVVFETVNELTREAEKTQGRNTLNYVRKAWEAYFDSYMEEAKWISNGYLPMFEEYHENGKVSSAYRVATLQPILTLNAWLPDYILKGIDFPSRFNDLASSFLRLRGDTRCYKADRDRGEEASCISCYMKDNPGSTEEDALNHINAMVNDIIKELNWELLRSNDNIPMLAKKHAFDITRALHHLYIYRDGFSVANKETKKLVMETLLESMLF</t>
  </si>
  <si>
    <t>O24474</t>
  </si>
  <si>
    <t>F1CKI6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</si>
  <si>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GLHHFYKYRDGYTVANSETRNLVIKTVLEPVPM</t>
  </si>
  <si>
    <t>Q5SBP2</t>
  </si>
  <si>
    <t>MWSTISISMNVAILKKPLNFLHNSNNKASNPRCVSSTRRRPSCPLQLDVEPRRSGNYQPSAWDFNYIQSLNNNHSKEERHLQGKAKLIEEVKMLLEQEMAAVQQLEFIEDLKNLGLSYLFQDEIKIILNSIYNHHKCFHNNHQQRTDENADLYFVALGFRLFRQHGFKVSQEVFDCFKNEEGSDFIPNLAEDTKGLLQLYEASYLVRQDEDTLEMARQFSTKILQKKVEEKMIEENLLSWTCHSLELPLHWRVQRIEAKWFLDAYASKPDMNPIIFELAKLEFNIAQALQQGELKDLSRWWNDTGIAEKLPFARDRIVEAHYWAIGTLEPYQYRYQRSLIAKIIALTTVVDDVYDVYGTLDEPQLFTDAIRRWDIESINQLPHYLQLCYLAIYNFVSELAYDIFRDKGFNSLPYLHKSWLDLVEAYFLEAKWFHSGYTPTLEEYLNNSKMTITCPAIVSEIYFAFANSIDKTEVESVYKYHDILYLSGMLLRLPDDLGTTTFEMKRGDVAKAIQCYMKEHNASEEEAREHIRFLMREAWKQMNTAAAANNCPFVNDFVVGAASLGRVANFVYVEGDGFGVQHSKIHQQMAELLFYPYQ</t>
  </si>
  <si>
    <t>Total (%)</t>
  </si>
  <si>
    <t>Q2XSC6</t>
  </si>
  <si>
    <t>MSIISMHVGILNRPAAYNHLRNLDRRASKPRHVSSTAAATRLRVSCATQLEIKSVDETRRSGNYNPTAWDFNYIQSLDNQYKKERYSTRHAELTVQVKKLLEEEMEAVQKLELIEDLKNLGISYPFKDNIQQILNQIYNEHKCCHNSEVEEKDLYFTALRFRLLRQQGFEVSQEVFDHFKNEKGTDFKPNLADDTKGLLQLYEASFLLREAEDTLELARQFSTKLLQKKVDENGDDKIEDNLLLWIRRSLELPLHWRVQRLEARGFLDAYVRRPDMNPIVFELAKLDFNITQATQQEELKDLSRWWNSTGLAEKLPFARDRVVESYFWAMGTFEPHQYGYQRELVAKIIALATVVDDVYDVYGTLEELELFTDAIRRWDRESIDQLPYYMQLCFLTVNNFVFELAHDVLKDKSFNCLPHLQRSWLDLAEAYLVEAKWYHSRYTPSLEEYLNIARVSVTCPTIVSQMYFALPIPIEKPVIEIMYKYHDILYLSGMLLRLPDDLGTASFELKRGDVQKAVQCYMKERNVPENEAREHVKFLIREASKQINTAMATDCPFTEDFAVAAANLGRVANFVYVDGDGFGVQHSKIYEQIGTLMFEPYP</t>
  </si>
  <si>
    <t>(-)a-pinene</t>
  </si>
  <si>
    <t>(+)a-pinene</t>
  </si>
  <si>
    <t>(-)b-pinene</t>
  </si>
  <si>
    <t>(+)b-pinene</t>
  </si>
  <si>
    <t>b-myrcene</t>
  </si>
  <si>
    <t>endo-fenchol</t>
  </si>
  <si>
    <t>Q84UV0</t>
  </si>
  <si>
    <t>S(+)-linalool</t>
  </si>
  <si>
    <t>R(-)-linalool</t>
  </si>
  <si>
    <t>S(-)-limonene</t>
  </si>
  <si>
    <t>R(+)-limonene</t>
  </si>
  <si>
    <t>MALIATKISSRSCFVSAYPNNSPTFLISKFPNTVDSLSPANTAKRSILRNVHASVSNPSKQFHNKTSLEYLHELNIKKIKNILSANVDVPSENLEMIDVIQSLGIDLHFRQEIEQTLHMIYKEGLQFNGDLHEIALRFRLLRQEGHYVQEIIFKNILDKKGGFKDVVKNDVKGLTELFEASELRVEGEETLDGAREFTYSRLNELCSGRESHQKQEIMKSLAQPRHKTVRGLTSKRFTSMIKIAGQEDPEWLQSLLRVAEIDSIRLKSLTQGEMSQTFKWWTELGLEKDVEKARSQPLKWHTWSMKILQDPTLTEQRLDLTKPISLVYVIDDIFDVYGELEELTIFTRVVERWDHKGLKTLPKYMRVCFEALDMITTEISMKIYKSHGWNPTYALRQSWASLCKAFLVEAKWFNSGYLPTTEEYMKNGVVSSGVHLVMLHAYILLGEELTKEKVELIESNPGIVSSAATILRLWDDLGSAKDENQDGTDGSYVECYLNEYKGSTVDEARTHVAQKISRAWKRLNRECLNPCPFSRSFSKACLNIARTVPLMYSYDDDQRLPDEYLKSLM</t>
  </si>
  <si>
    <t>Q5SBP1</t>
  </si>
  <si>
    <t>MWSTISISMNVAILKKPLNFLHNSNNKASNPRCVSSTRRRPSCPLQLDVEPRRSGNYQPSAWDFNYIQSLNNNHSKEERHLERKAKLIEEVKMLLEQEMAAVQQLELIEDLKNLGLSYLFQDEIKIILNSIYNHHKCFHNNHEQCIHVNSDLYFVALGFRLFRQHGFKVSQEVFDCFKNEEGSDFSANLADDTKGLLQLYEASYLVTEDEDTLEMARQFSTKILQKKVEEKMIEKENLLSWTLHSLELPLHWRIQRLEAKWFLDAYASRPDMNPIIFELAKLEFNIAQALQQEELKDLSRWWNDTGIAEKLPFARDRIVESHYWAIGTLEPYQYRYQRSLIAKIIALTTVVDDVYDVYGTLDELQLFTDAIRRWDIESINQLPSYMQLCYLAIYNFVSELAYDIFRDKGFNSLPYLHKSWLDLVEAYFVEAKWFHDGYTPTLEEYLNNSKITIICPAIVSEIYFAFANSIDKTEVESIYKYHDILYLSGMLARLPDDLGTSSFEMKRGDVAKAIQCYMKEHNASEEEAREHIRFLMREAWKHMNTAAAADDCPFESDLVVGAASLGRVANFVYVEGDGFGVQHSKIHQQMAELLFYPYQ</t>
  </si>
  <si>
    <t>Q5SBP0</t>
  </si>
  <si>
    <t>MSTFVISNSMHVGISFSFLHKLPQTPPPQVVCCSGGLRLRPSCSLQLQPPPTTRRSGNYEPSAWDFNYLQSLNNYHHKEERYLRRQADLIEKVKMILKEEKMEALQQLELIDDLRNLGLSYCFDDQINHILTTIYNQHSCFHYHEAATSEEANLYFTALGFRLLREHGFKVSQEVFDRFKNEKGTDFRPDLVDDTQGLLQLYEASFLLREGEDTLEFARQFATKFLQKKVEEKMIEEENLLSWTLHSLELPLHWRIQRLEAKWFLDAYASRPDMNPIIFELAKLEFNIAQALQQEELKDLSRWWNDTGIAEKLPFARDRIVESHYWAIGTLEPYQYRYQRSLIAKIIALTTVVDDVYDVYGTLDELQLFTDAIRRWDIESINQLPSYMQLCYLAIYNFVSELAYDIFRDKGFNSLPYLHKSWLDLVEAYFQEAKWYHSGYTPSLEQYLNIAQISVASPAILSQIYFTMAGSIDKPVIESMYKYRHILNLSGILLRLPDDLGTASDELGRGDLAKAMQCYMKERNVSEEEARDHVRFLNREVSKQMNPARAADDCPFTDDFVVAAANLGRVADFMYVEGDGLGLQYPAIHQHMAELLFHPYA</t>
  </si>
  <si>
    <t>MSCARITVTLPYRSAKTSIQRGITHCPALLRPRFSACTPLASAVPLSSTPLINGDNSPLKNTHQHVEERSSKRREYLLEETARKLQRNDTESVEKLKLIDNIQRLGIGYYFEDAIDAVLRSPFSAEEEEDLFTAALRFRLLRHNGIQVTPEIFLKFKDERGEFDESDTLGLLSLYEASNLGVTGEEILEEAMEFAEPRLRRSLSELAAPLRSEVAQALDVPRHLRMARLEARRFIEQYGKQSDHDGDLLELAILDYNQVQAQHQSELTEITRWWKQLGLVEKLGFGRDRALECFMWTMGILPHPKYSSSRIESAKAAALLYVIDDIFDTYGKMDELILFTDAIRRWDLEAMEGLPEYMKICYMALYNTTNEICYRVLKDTGRIALPYLKSVWIETIEAYMVEVKWFSGGSAPKLEEYIENGASTVGAYMVLVHLFFLIGEGLTHQNVLFFKQKPYHKPFSAAGRIFRLWDDLGTSQEEEERGDMASSIRLFMKEYKLSTVEEARSCVLEEISRLWKDLNEGLISIKDALPLTIVKVALNIARTSQVVYKHEQHTYMLSVDNYVEALFFTPLLSS</t>
  </si>
  <si>
    <t>Q5SBP3</t>
  </si>
  <si>
    <t>R4YXW8</t>
  </si>
  <si>
    <t>MTADGTIKLGDQSPLKQSEKDHPVSWDFKLVQSLRNEYADERYISRSAMLDQEMNVVNLLELIDNLQRLGLSYHFEDKIRSILSGIYNTIKMRNPEGLYATALEFRLRRQHGFYVPQEIFESFKDENGDFNHSLCEDLKGLLYLYEASYLEKENESNLEMAREFTAKHLKKILKEKRIDQELEALVQHALELPLHWRMMRLEARWFIDIYEARSDRNPILLELAKLDFNIVQAIHQNDLECTLRWWSSTGLAEKLSFARDIMVENFFWTVGTISDPQHGNARRLLTKVAALVTAIDDVYDQYGTEDELELFTSVVERWDVNSIDQLPDYMKICFLALFNFVNEMAYDALKEEGVNIIPYLRKAWADLCKAYLQEAKWFFSGHIPTLQQYLNNAWTSISAPLVVVHAYFCVDYPINKDHVEYLEKCHKIIRCSSMIIRLANDLGTSPESEVLKSADVPKSIQCYVKETGACEEKAREYLRFLIIEAWKQMNEAQTVDSPFSSTFKGFAVNVARMGQCMYQHGDGHAHQNSEPRDRILSLLFEPISSFA</t>
  </si>
  <si>
    <t>Z-b-ocimene</t>
  </si>
  <si>
    <t>R4YVJ5</t>
  </si>
  <si>
    <t>MRSATMAAANVREQSGQKQQLINRRSGNYEAPLWEFDYIQSLKNEYAGDIYVSRANELKEQVKMMLDEEDMKLLDCMELVDGLERLGLAYHFEGRINRLLSSDYKAIHEGNHQRNKEDLYAAALEFRIFRQNGFNVPQDIFNDFITEDGEFDESLSEDTMGLLSLYEASFLSLEGEATLDLAREFTTKHLNNYLGKENTDQNLRILVYHALELPLRWRAPRIEARWYIDAYERSPNVNPTLLELAKIDFNIVQAIHQQDLKHVSWWWKNIRIAEKLTFIRDRIVENFFWAIGAVFEPQYGSCRRMLTKVFALITMIDDIYDVYGTLEELELFTDAVDRWDVKAIDQLPDYMRVGYLGFFNSINEMAYDALKEQGVHIVEYLKKVWADLCKAYLQEAKWYYAGYTPTVEEYLENAWVSMSVPVMLMHAYAGVTNPMNKEAMDVLDTHDIVRCSSYLLRFADDLGTSPGEMKRGDVPKLVQCYMKEAGCSEEESREHVWFLLRETWKKMNKDSEWAESPFSKTFVTAAKNFGRVALVMYQYGDGHGLHSNPEAKDRILASLFSPVPPA</t>
  </si>
  <si>
    <t>R4YZC3</t>
  </si>
  <si>
    <t>MISSLNPLFTTHRSGVIAQQFFASSAAASINSVSSLKIAACSKTKLVDQSPLRQSGNHQLLSSDFNHLQSLKNDYAEEKYKSRCEVLKEQVKMMLDQEMDVVNQLELIDDLQRLGLSYHFGDEITSVLSGIYNRKSMNKMRNQWGLYATCLEFRLLRQHGFDVSQEIFDCFKDEKGDFRPSLCEDSKGMLYLYEASYLESENEESNLEMARRFAAKTLKKNLDEKRVDQDLVALVQHALELPLHWRMMRLEARWFIDIYEERSNRNPILLELAKLDFNIVQAAHQNDLTYTLRWWRSTCLAEKLTFARDMMVENFFWTVGIISDPQRGNGRRILTKVVALITAIDDIYDCYGTLDELEVFTTAVERWDVNSIDQLPDCMKICFLALYNFVNEMAYDALKEQGVNIIPYLRKSWADLCKAYLQEAKWFFSGEVPTLQQYLNNAWISISAPAFLVHAYFCVDYPINKDHLQYLDNYHKIIRCSAMILRLTNDLGTSPESEVLNVGDVPKSIRCYMKETGACEEKAREHLRFLITEAWKQMEEAQTLDSPFSSTFNGIAVNLARMGLCMYQHGDGHGHQNSEPRDRILSLLFEPICCLA</t>
  </si>
  <si>
    <t>Q9ZUH4</t>
  </si>
  <si>
    <t>MATLLQIGSGVIYSNALRKTLRRPQSSTCIIVTETTPCNKSPTVQRRSANYQPSRWDHHHLLSVENKFAKDKRVRERDLLKEKVRKMLNDEQKTYLDQLEFIDDLQKLGVSYHFEAEIDNILTSSYKKDRTNIQESDLHATALEFRLFRQHGFNVSEDVFDVFMENCGKFDRDDIYGLISLYEASYLSTKLDKNLQIFIRPFATQQLRDFVDTHSNEDFGSCDMVEIVVQALDMPYYWQMRRLSTRWYIDVYGKRQNYKNLVVVEFAKIDFNIVQAIHQEELKNVSSWWMETGLGKQLYFARDRIVENYFWTIGQIQEPQYGYVRQTMTKINALLTTIDDIYDIYGTLEELQLFTVAFENWDINRLDELPEYMRLCFLVIYNEVNSIACEILRTKNINVIPFLKKSWTDVSKAYLVEAKWYKSGHKPNLEEYMQNARISISSPTIFVHFYCVFSDQLSIQVLETLSQHQQNVVRCSSSVFRLANDLVTSPDELARGDVCKSIQCYMSETGASEDKARSHVRQMINDLWDEMNYEKMAHSSSILHHDFMETVINLARMSQCMYQYGDGHGSPEKAKIVDRVMSLLFNPIPLD</t>
  </si>
  <si>
    <t>tricyclene</t>
  </si>
  <si>
    <t>Q5CD81</t>
  </si>
  <si>
    <t>MAHQLMTSVPALTRLQEPRSFISSLGSPSISKSNSNGFCASPIQCMSATKVRDKAINDNRRSANYQPSMWSYDYLQSLSNGYVGESCAQRIEKLKGEVRLMLDNYKEVDDYVDALHCLEIVDNLQRLGVSYHFEGEIKRFLNSIYNKRNSRRSSTYHAKENQESLLYAASLEFRLLRQHGYDIHAHGTLSSFMDEKGKFKSCLGDDIKGILALYEAAYLLGEEESTIFHEAINFTTTHLEEYVKKHNDDDGYFSALVNHALELPLHWRMVRLEARWFIDVYERGTDMNPVLVELAKLDFNSVQAAHQDELKYVSWWWRKTGLGELHFARDRILENFFWALGEIWEPQFGYCRRMSTKVNALITTIDDVYDVYGTLDELEQFTNAVERWDVNAMDQLPYYMKLCFHVLHSSTNEMAFDTLKDQGVHVVPYLKKAWADMCKSFLLEAKWYSSGYIPTLDEYIENAWVSVSGPVILLHAYTLIANPAKEEALQFLQEYPHIIRWPSMIFRLANDLATSSDEVKRGDVPKAIQCYMHETGASESDARLHIRDLITAAWMKMNNKREGDENPDHLLLPNNFVQFAMNLARMAQCTYQNGDRHTVQDNSKNRVLPLLIHPIKS</t>
  </si>
  <si>
    <t>MSSCINPSTLVTSANGFKCLPLATNKAAIRIMAKNKPVQCLVSAKYDNLIVDRRSANYQPSIWDHDFLQSLNSNYTDETYRRRAEELKGKVKIAIKDVTEPLDQLELIDNLQRLGLAYRFETEIRNILHNIYNNNKDYVWRKENLYATSLEFRLLRQHGYPVSQEVFNGFKDDQGGFIFDDFKGILSLHEASYYSLEGESIMEEAWQFTSKHLKEVMISKSMEEDVFVAEQAKRALELPLHWKVPMLEARWFIHVYEKREDKNHLLLELAKMEFNTLQAIYQEELKEISGWWKDTGLGEKLSFARNRLVASFLWSMGIAFEPQFAYCRRVLTISIALITVIDDIYDVYGTLDELEIFTDAVARWDINYALKHLPGYMKMCFLALYNFVNEFAYYVLKQQDFDMLLSIKNAWLGLIQAYLVEAKWYHSKYTPKLEEYLENGLVSITGPLIIAISYLSGTNPIIKKELEFLESNPDIVHWSSKIFRLQDDLGTSSDEIQRGDVPKSIQCYMHETGASEEVAREHIKDMMRQMWKKVNAYTADKDSPLTRTTTEFLLNLVRMSHFMYLHGDGHGVQNQETIDVGFTLLFQPIPLEDKDMAFTASPGTKG</t>
  </si>
  <si>
    <t>Q8L5K1</t>
  </si>
  <si>
    <t>Q6F5H3</t>
  </si>
  <si>
    <t>MSSCINPSTLVTSVNGFKCLPLATNKAAIRIMAKNKPVQCLVSAKYDNLTVDRRSANYQPSIWDHDFLQSLNSNYTDETYKRREEELKGKVMTTIKDVTEPLNQLELIDSLQRLGLAYHFETEIRNILHDIYNSNNDYVWRKENLYATSLEFRLLRQHGYPVSQEVFNGFKDDQGGFICDDFKGVLSLHEASYFSLEGESIMEEAWQFTSKHLKEVMISKSKQGDVFVAEQAKRGLELPLHWKVPMLEARWFIDVYEKREDKNHLLLELAKLEFNVLQAIYQEELKDVSRWWKDIGLGEKLSFARDSLVASFVWSMGIVFEPQFAYCRRILTITFALISVIDDIYDVYGTLDELELFADAVERWDINYALNHLPDYMKICFLALYNLVNEFTYYVLKQQDFDILRSIKNAWLRNIQAYLVEAKWYHGKYTPTLGEFLENGLVSIGGPMVTMTAYLSGTNPIIEKELEFLESNQDISHWSFKILRLQDDLGTSSDEIRRGDVPKSIQCYMHETGASEEVAREHIKDMMRQMWKKVNAYRADKDFPLSQTTVEFILNVVRVSHFMYLHGDGHGAQNQETMDVVFTLLFQPIPLDDKHIVATSSPVTKG</t>
  </si>
  <si>
    <t>Q6F5H1</t>
  </si>
  <si>
    <t>MALNLLSSLPAAGNFTILSLPLSSKVNGFVPPITRVQYPMAASTTSIKPVDQTIIRRSADYGPTIWSFDYIQSLDSKYKGESYARQLEKLKEQVSAMLQQDNKVVDLDPLHQLELIDNLHRLGVSYHFEDEIKRTLDRIHNKNLMKIYMPQALKFRILRQYGYNTPVKETFSHFMDEKGSFKSSSHSDDCKGMLALYEAAYLLVEEESSIFRDAIRFTTAYLKEWVVKHDIDKNDDEYLCTLVKHALELPLHWRMRRLEARWFIDVYESGPDMNPILLELAKLDYNIVQAIHQEDLKYVSRWWMKTGLGEKLNFARDRVVENFFWTVGDIFEPQFGYCRRMSAMVNCLLTSIDDVYDVYGTLDELELFTDAVERWDATATEQLPYYMKLCFHALYNSVNEMGFIALRDQEVGMIIPYLKKAWADQCKSYLVEAKWYNSGYIPTLQEYMENAWISVTAPVMLLHAYAFTANPITKEALEFLQDSPDIIRISSMIVRLEDDLGTSSDELKRGDVPKSIQCYMHETGVSEDEAREHIRDLIAETWMKMNSARFGNPPYLPDVFIGIAMNLVRMSQCMYLYGDGHGVQENTKDRVLSLFIDPIP</t>
  </si>
  <si>
    <t>Q6F5H0</t>
  </si>
  <si>
    <t>MALNLLSSLPAAGNFTILSLPLSSKVNGFVPPITRVQYPMAASTTSIKPVDQTIIRRSADYGPTIWSFDYIQSLDSKYKGESYARQLEKLKEQVSAMLQQDNKVVDLDPLHQLELIDNLHRLGVSYHFEDEIKRTLDRIHNKNTNENLYATALKFRILRQYGYNTPVKETFSHFMDEKGSFKSSSHSDDCKGMLALYEAAYLLVEEESSIFRDAIRFTTAYLKEWVVKHDIDKNDDEYLCTLVKHALELPLHWRMRRLEARWFIDVYESGPDMNPILLELAKLDYNIVQAIHQEDLKYVSRWWMKTGLGEKLNFARDRVVENFFWTVGDIFEPQFGYCRRMSAMVNCLLTSIDDVYDVYGTLDELELFTDAVERWDATATEQLPYYMKLCFHALYNSVNEMGFIALRDQEVGMIIPYLKKAWADQCKSYLVEAKWYNSGYIPTLQEYMENAWISVTAPVMLLHAYAFTANPITKEALEFLQDSPDIIRISSMIVRLEDDLGTSSDELKRGDVPKSIQCYMHETGVSEDEAREHIRDLIAETWMKMNSARFGNPPYLPDVFIGIAMNLVRMSQCMYLYGDGHGVQENTKDRVLSLFIDPIP</t>
  </si>
  <si>
    <t>Q6F5G9</t>
  </si>
  <si>
    <t>MALNLLSSLPAAGNFTILSLPLSSKVNGFVPPITRVQYPMAASTTXIKPVDQTIIRRSADYGPTIWSFDYIQSLDSKYKGESYARQLEKLKEQVSAMLQQDNKVVDLDPLHQLELIDNLHRLGVSYHFEDEIKRTLDRIHNKNTNENLYATALKFRILRQYGYNTPVKETFSRFMDEKGSFKSSSHGDDCKGMLALYEAAYLLVEEESSIFRDAKSFTTAYLKEWVIKHDNNKHDDEHLCTLVNHALELPLHWRMPRLEARWFIDVYENGPDMNPILLELAKVDFNIVQAVHQENLKYASRWWKKTGLGENLNFVRDRIVENFMWTVGEKFEPQFGYFRRMSTMVNALITAVDDVYDVYGTLDELEIFTDAVERWDATVVEKLPHYMKLCFHALRNSINEMTFDALRDQGVDIVISYLTKAWADICKAYLVEAKWYNSGYIPPLQEYMENAWISIGATVILVHANTFTANPITKEGLEFVKDYPNIIRWSSVILRFADDLGTSSDELKRGDVHKSIQCYMHEAGVSEGEAREHINDLIAQTWMKINRDRFGNPHFVSDVFVGIAMNLARMSQCMYQFGDGHGCGAQEITKARVLSLFFDPIA</t>
  </si>
  <si>
    <t>a-thujene</t>
  </si>
  <si>
    <t>E9N3U9</t>
  </si>
  <si>
    <t>MSTIIAIQVLLPIPTTKTYPSHDLEKSSSRCRSSSTPRPRLCCSLQVSDPIPTGRRSGGYPPALWDFDTIQSLNTEYKGERHMRREEDLIGQVREMLVHEVEDPTPQLEFIDDLHKLGISCHFENEILQILKSIYLNQNYKRDLYSTSLAFRLLRQYGFILPQEVFDCFKNEEGTDFKPSFGRDIKGLLQLYEASFLSRKGEETLQLAREFATKILQKEVDEREFATKMEFPSHWTVQMPNARPFIDAYRRRPDMNPVVLELAILDTNIVQAQFQEELKETSRWWESTGIVQELPFVRDRIVEGYFWTIGVTQRREHGYERIMTAKVIALVTCLDDIYDVYGTIEELQLFTSTIQRWDLESMKQLPTYMQVSFLALHNFVTEVAYDTLKKKGYNSTPYLRKTWVDLVESYIKEATWYYNGYKPSMQEYLNNAWISVGSMAILNHLFFRFTNERMHKYRDMNRVSSNIVRLADDMGTSLAEVERGDVPKAIQCYMNETNASEEEAREYVRRVIQEEWEKLNTELMRDDDDDDDFTLSKYYCEVVANLTRMAQFIYQDGSDGFGMKDSKVNRLLKETLIERYE</t>
  </si>
  <si>
    <t>F1CKJ1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</si>
  <si>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FHHLYRYRDGYTVSSNETKNLVVRTVLEPLPM</t>
  </si>
  <si>
    <t>A0A059SVE6</t>
  </si>
  <si>
    <t>MALSILNLGLNSSSIRSMLKPTSFTSVNPSSTARKVFEITRIRCSSTHDTAVVSRGNVSDEVSNVRRSGNYPPSMWDYDFFQSLSSNFKGEICSKHASELKENVRMLLNKEDLDSLHKLELVDTIQRLGVSYHFQDEIKRILEAMYSTNEKLHSHDLNAVSLKFRLLRQHSFDVPEEIFKEFMDESGKFKASLSKDMKGIVSLYEASYLSIKNEKIMDEAQGFATKHMKDYISDINNTKDKNLIKLVSHALEFPQHWREPRQEARWFIDFYETSAPAEDYVSNFLYFAKLDYNMVQSIYQDDLKYLSKWWKDTEWGEKLGFARERLMECFYWSVGYNSHPEFSYGRKVLAAITAFITTIDDIYDVYASLDELEVLTKLTKRWDAAELDQLPDYVKVCFTVFYNDINEVANVAERKHGVSILPFFQKVWTDLFDAYLVEAKWYHSGYKPSLSEYLDKAWISISGPVILTHSYFVKANSMNHEDFQSLMTYPNIIRLSATILRLADDIATSSHEMERGDNPKAIQCYMNDSGVSEEEAREHIKYLITETLKELNEESARSSFSKPFIDSCLNLARMSLNVYLYGDGHGAPTLKDKERSTYLFVDPIPIEFSL</t>
  </si>
  <si>
    <t>A0A059SVB0</t>
  </si>
  <si>
    <t>MAAITIFPLSYSIKFRRSSPCNPKDVTACKSVIKSVTGMTKVPVPVPEPIVRRSGNYKPCMWDNDFLQSLKTEYTGEAINARASEMKEEVRMIFNNVVEPLNQLELIDQLQRLGLDYHFRDEINHTLKNVHNGQKSETWEKDLHATALEFRLLRQHGHYISPEGFKRFTENGSFNKGIRADVRGLLSLYEASYFSIEGESLMEEAWSFTSNILKECLENTIDLDLQMQVRHALELPLQWRIPRFDAKWYINLYQRSGDMIPAVLEFAKLDFNIRQALNQEELKDLSRWWSRLDMGEKLPFARDRLVTSFFWSLGITGEPHHRYCREVLTKIIEFVGVYDDVYDVYGTLDELELFTNVVKRWDTNAMKELPDYMKLCFLSLINMVNETTYDILKDHNIDTLPHQRKWFNDLFERYIVEARWYNSGYQPTLEEYLKNGFVSIGGPIGVLYSYICTEDPIKKEDLEFIEDLPDIVRLTCEIFRLTDDYGTSSAELKRGDVPSSIYCYMSDTGVTEEVSRKHMMNLIRKKWAQINKLRFSKEYNNPLSWSFVDIMLNIIRAAHFLYNTGDDGFGVEDVAVEATLVSLLVEPIPL</t>
  </si>
  <si>
    <t>B5A434</t>
  </si>
  <si>
    <t>MDAFATSPTSALIKAVNCIAHVTPMAGEDSSENRRASNYKPSTWDYEFLQSLATSHNTVQEKHMKMAEKLKEEVKSMIKGQMEPVAKLELINILQRLGLKYRFESEIKEELFSLYKDGTDAWWVDNLHATALRFRLLRENGIFVPQDVFETLKDKSGKFKSQLCKDVRGLLSLYEASYLGWEGEDLLDEAKKFSTTNLNNVKESISSNTLGRLVKHALNLPLHWSAARYEARWFIDEYEKEENVNPNLLKYAKLDFNIVQSIHQQELGNLARWWVETGLDKLSFVRNTLMQNFMWGCAMVFEPQYGKVRDAAVKQASLIAMVDDVYDVYGSLEELEIFTDIVDRWDITGIDKLPRNISMILLTMFNTANQIGYDLLRDRGFNGIPHIAQAWATLCKKYLKEAKWYHSGYKPTLEEYLENGLVSISFVLSLVTAYLQTEILENLTYESAAYVNSVPPLVRYSGLLNRLYNDLGTSSAEIARGDTLKSIQCYMTQTGATEEAAREHIKGLVHEAWKGMNKCLFEQTPFAEPFVGFNVNTVRGSQFFYQHGDGYAVTESWTKDLSLSVLIHPIPLNEED</t>
  </si>
  <si>
    <t>Q4QSN6</t>
  </si>
  <si>
    <t>MSLISMAPLAPKSCLHKPFIGSTHEPKVFCRKIPTPTLVMCRRAKSVTSSMGTSLDAGHVQRRIGDYHSNIWDDNFIQSLSSPYEESSYGDRAETLIGEVKEIFNSLSMTGVVSPLNDLLQRLLMVDNVERLGIERHFQNEIKSALQYVYSYWSENGIGCGKDSVSTDLNTTALGFRILRLHGYTVFSDVLEQFKDQKGQFASAWSANHTERQIRSVLNLFRASLIAFPGEKVMEEAQIFSATYLKEALQTIPLSGLSQEIQYALEYRWHSNLPRLEVRSYIDILAENTINEMSYPKVEKLLELAKLEFNIFHSLQQKELQCIWRWWKESGSPELTFVRHRYVEYYTLVAGIDMEPQHSAFRIAYVKMCHLITILDDMYDTFGTIDELRLFTAAVKRWDRSPTECLPQYMKGVYMVLYDTVNEMACEALKSQGWDTLNYARQAFEDYIDSYLKEAEWISTGYLPTFEEYLENGKVSSAHRVATLQPILTLDIPFPLHIIQEIDFPSKFNDSASSILRLRGDTRCYQADMARGEEASSISCYMHDNPGSTEEDALNHINGMIEDIIKELNWELLRKDINVPISCKKHAFEISRGFHHFYKDRDGYTVSNIETKDLVMKTVLEPVPL</t>
  </si>
  <si>
    <t>a-terpinene</t>
  </si>
  <si>
    <t>Q4QSN3</t>
  </si>
  <si>
    <t>MSSIFHEHKPLRKTIPTLIGKCSTSSRRSVTPASITSMTMETAVSDDGVQRRVGNYHSNLWDDDFINSLISTPYEAPSYRERGETLIGEVKEIFNSISVEDAGELITPLNDLIQRLWMVDSVERLGIDRHFKDEIKSALDYVYSHWREEGIGCGRESVATDLNSTALGLRTLRLHGYPVSSDVLEHFKDQKGHFASCSSSSIETGGEIRSVLNLFRASLIAFPNEKVMDEAQIFSTTYLKEAVQKIPVSSLSRQIEYVMEYGWDTNLPRLEARHYIHVLGQDITYNDNEMPYTNVEKLLELAKLEFNMFHSLQQRELKHLSRWWKDSGMPEATFTRHRHVEYYALASCIAFEPQHSGFRFGFAKLCHIITVLDDMYDLFGTIDELELFTAAIKRWDPSATDCLPEYMKGVYTMVYDTINEMAGEAQNAQGRDTLNYAREAWEACLDSYLQEAKWIATGYLPSFEEYYENGKVSSAHRVCTLQPILTLDIPFPDHILKEVDFPSKLNDLACAVLRLRGDTRCYQADRARGEEASSISCYMKDNPGSTEEDALNHINAMLSDVIKELNWELLKPDSVPISAKKHAYDVSRAFHYGYKYRDGYSVANIEIKNFVAISVLEPV</t>
  </si>
  <si>
    <t>O81192</t>
  </si>
  <si>
    <t>MSIISMNVSILSKPLNCLHNLERRPSKALLVPCTAPTARLRASCSSKLQEAHQIRRSGNYQPALWDSNYIQSLNTPYTEERHLDRKAELIVQVRILLKEKMEPVQQLELIHDLKYLGLSDFFQDEIKEILGVIYNEHKCFHNNEVEKMDLYFTALGFRLLRQHGFNISQDVFNCFKNEKGIDFKASLAQDTKGMLQLYEASFLLRKGEDTLELAREFATKCLQKKLDEGGNEIDENLLLWIRHSLDLPLHWRIQSVEARWFIDAYARRPDMNPLIFELAKLNFNIIQATHQQELKDLSRWWSRLCFPEKLPFVRDRLVESFFWAVGMFEPHQHGYQRKMAATIIVLATVIDDIYDVYGTLDELELFTDTFKRWDTESITRLPYYMQLCYWGVHNYISDAAYDILKEHGFFCLQYLRKSVVDLVEAYFHEAKWYHSGYTPSLDEYLNIAKISVASPAIISPTYFTFANASHDTAVIDSLYQYHDILCLAGIILRLPDDLGTSYFELARGDVPKTIQCYMKETNASEEEAVEHVKFLIREAWKDMNTAIAAGYPFPDGMVAGAANIGRVAQFIYLHGDGFGVQHSKTYEHIAGLLFEPYA</t>
  </si>
  <si>
    <t>bornylPPi</t>
  </si>
  <si>
    <t>O04806</t>
  </si>
  <si>
    <t>MYTGAIMHMAIPIKPAHYLHNSGRSYASQLCGFSSTSTRAAIARLPLCLRFRCSLQASDQRRSGNYSPSFWNADYILSLNSHYKDKSHMKRAGELIVQVKMVMGKETDPVVQLELIDDLQKLALSHHVEKEIKEILFKISTYDHKIMVERDLYSTALAFRLLRQYGFKVPQEVFDCFKNDNGEFKRSLSSDTKGLLQLYEASFLLTEGEMTLELAREFATKSLQEKLNEKTIDDDDDADTNLISCVRHSLDIPIHWRIQRPNASWWIDAYKRRSHMNPLVLELAKLDLNIFQAQFQQELKQDLGWWKNTCLAEKLPFVRDRLVECYFWCTGIIQPLQHENARVTLAKVNALITTLDDIYDVYGTLEELELFTEAIRRWDVSSIDHLPNYMQLCFLALNNFVDDTAYDVMKEKDINIIPYLRKSWLDLAETYLVEAKWFYSGHKPNLEEYLNNAWISISGPVMLWHVFFRVTDSITRETVESLFKYHDLIRYSSTILRLADDLGTSLEEVSRGDVPKSIQCYMNDNNASEEEARRHIRWLIAETWKKINEEVWSVDSPFCKDFIACAADMGRMAQFMYHNGDGHGIQNPQIHQQMTDILFEQWL</t>
  </si>
  <si>
    <t>Q93X23</t>
  </si>
  <si>
    <t>MALKLLTSLPMYNFSRVPVSSKDPILLVTSRTRNGYLARPVQCMVANKVSTSPDILRRSANYQPSIWNHDYIESLRIEYVGETCTRQINVLKEQVRMMLHKVVNPLEQLELIEILQRLGLSYHFEEEIKRILDGVYNNDHGGDTWKAENLYATALKFRLLRQHGYSVSQEVFNSFKDERGSFKACLCEDTKGMLSLYEASFFLIEGENILEEARDFSTKHLEEYVKQNKEKNLATLVNHSLEFPLHWRMPRLEARWFINIYRHNQDVNPILLEFAELDFNIVQAAHQADLKQVSTWWKSTGLVENLSFARDRPVENFFWTVGLIFQPQFGYCRRMFTKVFALITTIDDVYDVYGTLDELELFTDVVERWDINAMDQLPDYMKICFLTLHNSVNEMALDTMKEQRFHIIKYLKKAWVDLCRYYLVEAKWYSNKYRPSLQEYIENAWISIGAPTILVHAYFFVTNPITKEALDCLEEYPNIIRWSSIIARLADDLGTSTDELKRGDVPKAIQCYMNETGASEEGAREYIKYLISATWKKMNKDRAASSPFSHIFIEIALNLARMAQCLYQHGDGHGLGNRETKDRILSLLIQPIPLNKD</t>
  </si>
  <si>
    <t>Q9FUW5</t>
  </si>
  <si>
    <t>MALKMTSAVMQMAIPTKLANFVNNSDTHKQSLKLLRNVSTISTSAAAATPRHRLPVCCSASSSSSSQLPTIERRSGNYKPSRWDVDFMQSLNSDYQEERHRTKASELITQVKNLLEKETSDDPIRQLELIDDLQRLGLSDHFEHEFKEVLNSIYLDNKYYNINIMKETTSSRDLYSTALAFRLLREHGFQVAQEVFDCFKNEEGEFKASLSDDPRGLLQLYEASFLFKEGENTLEIAREFATKLLQEKVNSSDEIDDNLLSSIRYSLEIPTYWSVIRPNVSVWIDAYRKRPDMNPVVLELAILDANIMQAQLQQELKEALGWWRNTWFVEKLPFARDRLVESYFWSTGMVPRRQHKTARQLMAKVIALITVMDDIYDVYGTLEELELFTDAFRRWDVSSIDHLPTYMQLCFLSINNFVVDTAYNILKETGVNVTTYLEKSWVDQAENYLMESKWFYSGHKPSLDEYLENSWISVSGPCVLTHEFFGVTDSLAKDTLDSLYEYHDIVRWSSYLLRLADDLGTSVEEVSRGDVPKSIQCYMNDNNASEEEAREHVKGLIRVMWKKMNAERVSEDSPFCKDFIRCCEDLGRMAQFMYHYGDGHGTQHAKIHQQITDCLFQPFA</t>
  </si>
  <si>
    <t>Q8H2B4</t>
  </si>
  <si>
    <t>MCTIISVNHHHVAILSKPKVKLFHTKNKRSASINLPWSLSPSSSAASRPISCSISSKLYTISSAQEETRRSGNYHPSVWDFDFIQSLDTDHYKEEKQLEREEELIMEVKKLLGAKMEATKQLELIDDLQNLGLSYFFRDEIKNILNSIYKIFQNNNSTKVGDLHFTSLGFRLLRQHGFNVSQGVFDCFKNEHGSDFEKTLIGEDTKGVLQLYEASFLLREGEDTLEVARKFSTEFLEEKLKAGIDGDNLSSSIGHSLEIPLHWRIQRLEERWFLDAYSRRKDMNPIIFELAKLDFNIIQATQQEELKDLSRWWNDSSLPQKLPFVRDRLVESYYWALGLFEAHKFGYERKTAAKIITLITALDDVYDIYGTLDELQLFTHVIRRWDTESATQLPYYLQLFYFVLYNFVSEVAYHILKEEGFISIPFLHRAWVDLVEGYLQEAKWYYTKYTPTMEEYLNYASITIGAPAVISQIYFMLAKSKEKPVIESFYEYDEIIRLSGMLVRLPDDLGTLPFEMKRGDVAKSIQIYMKEQNATREEAEEHVRFMIREAWKEMNTTMAANSDLRGDVVMAAANLGRDAQFMYLDGDGNHSQLQHRIANLLFKPYV</t>
  </si>
  <si>
    <t>Q8L5K2</t>
  </si>
  <si>
    <t>MALNLLSSIPAACNFTRLSLPLSSKVNGFVPPITRVQYHVAASTTPIKPVDQTIIRRSADYGPTIWSFDYIQSLDSKYKGESYARQLEKLKEQVSAMLQQDNKVVDLDTLHQLELIDNLHRLGVSYHFEDEIKRTLDRIHNKNTNKSLYATALKFRILRQYGYNTPVKETFSRFMDEKGSFKSSSHSDDCKGMLALYEAAYLLVEEESSIFRDAKSFTTAYLKEWVIEHDNNKHDDEHLCTLVNHALELPLHWRMPRLEARWFIDVYENGPHMNPILLELAKVDFNIVQAVHQENLKYASRWWKKTGLGENLNFVRDRIVENFMWTVGEKFEPQFGYFRRMSTMVNALITAVDDVYDVYGTLEELEIFTDAVERWDATAVEQLPHYMKLCFHALRNSINEMTFDALRDQGVDIVISYLTKAWADICKAYLVEAKWYNSGYIPPLQEYMENAWISIGATVILVHANTFTANPITKEGLEFVKDYPNIIRWSSMILRFADDLGTSSDELKRGDVHKSIQCYMHEAGVSEGEAREHINDLIAQTWMKMNRDRFGNPHFVSDVFVGIAMNLARMSQCMYQFGDGHGCGAQEITKARVLSLFFDPIA</t>
  </si>
  <si>
    <t>Q8L5K4</t>
  </si>
  <si>
    <t>MALNLLSSLPAACNFTRLSLPLSSKVNGFVPPITQVQYPMAASTSSIKPVDQTIIRRSADYGPTIWSFDYIQSLDSKYKGESYARQLEKLKEQVSAMLQQDNKVVDLDPLHQLELIDNLHRLGVSYHFEDEIKRTLDRIHNKNTNKSLYARALKFRILRQYGYKTPVKETFSRFMDEKGSFKLSSHSDECKGMLALYEAAYLLVEEESSIFRDAIRFTTAYLKEWVAKHDIDKNDNEYLCTLVKHALELPLHWRMRRLEARWFIDVYESGPDMNPILLELAKVDYNIVQAVHQEDLKYVSRWWKKTGLGEKLNFARDRVVENFFWTVGDIFEPQFGYCRRMSAMVNCLLTSIDDVYDVYGTLDELELFTDAVERWDATTTEQLPYYMKLCFHALYNSVNEMGFIALRDQEVGMIIPYLKKAWADQCKSYLVEAKWYNSGYIPTLQEYMENAWISVTAPVMLLHAYAFTANPITKEALEFLQDSPDIIRISSMIVRLEDDLGTSSDELKRGDVPKSIQCYMHETGVSEDEAREHIRDLIAETWMKMNSARFGNPPYLPDVFIGIAMNLVRMSQCMYLYGDGHGVQENTKDRVLSLFIDPIP</t>
  </si>
  <si>
    <t>Q940E7</t>
  </si>
  <si>
    <t>MALKMTSVVMQMAIPTKLANFVHNSDNNKSLKLVRNVSTTCTSAATPRLRLPVCCSSSSSSSSQLPTIERRSGNYSPSRWDVDFIQSLNSDYQEERHTRRASELITQVKMLMEKETTDPIRQLELIDDLQRLGLSDHFQNEFKEILNTIYLDNKYYNINIMREESRDLYSTALAFRLLREHGFQVAQEVFECFKNEEGDFKASLIDDTRGLLQLYEASFLFKEGENTLEIAREFTTKILQEKLKGDEIDDNLLSSIRYSLEIPNYWSVVRPNVSVWIDEYRKRSDMNPVVLELAILDANIVQAQLQLELKESLRWWRNTCFVEKLPFARDRLIESYFWSTGMVEPRQHANARIIMAKVIALITVMDDIYDVYGTLEELEQFTEAFRRWDVSSIDQLPTYMQLCFLAINNFVDDTAYNVLKESGVNVMTYLRKSWVDQAENYLMESKWYYSGHKPSLEEYLENSWISVSGPCVLTHEFFGVTDSLAKDTLDSLYEYHDIVRWSSYLLRLADDLGTSVEEVSRGDVPKSIQCYMHDNDASEEEARQHIKGLIREMWKKMNVERVSEDSPFCRDFIRCCEDLGRMAQFMYHYGDGHGTQHPKIHQQIAACLFQPFA</t>
  </si>
  <si>
    <t>Q9LRZ6</t>
  </si>
  <si>
    <t>MATLCIGSAPIYQNACIHNFRLQRPRRFISKSMTKTMPDANPLDLRRRSGNYQPSSWDHSYLLSIENKYVNEKEVITRHVLKKKVKKMLEEVETKSRLEKLELIDDLQKLGVSYHFEQEINNILTNFHLENGKNIWKCDKEEDLHATALEFRLLRQHGFGVSEDIFDVIIDKIESNTFKSDNITSIITLYEASYLSTKSDTKLHKVIRPFATEQIRNFVDDESETYNIMLREMAIHALEIPYHWRMRRLETRWYIDAYEKKHDMNLFLAEFAKIDFNIVQTAHQEDVKYVSCWWKETGLGSQLHFVRDRIVENYFWTVGMIYEPQFGYIRRIVAIVAALITVIDDIYDIYGTPEELELFTAMVQNWDINRLDELPEYMKLCFLTLFNEINAMGCDVLKCKNIDVIPYFKKSWADLCKAYLVEAKWYKGGYKPSVEEYMQNAWISISAPTMLIHFYCAFSGQISVQILESLVQQQQDVVRCSATVLRLANDLATSPDELARGDVLKSVQCYMHETGVSEEEARTHVQQMISHTWDEMNYEARTAARSSSLLSRRFVETAMNLARMSQCMYQHGDGHGCPDKAKIVDRVQTLLVDPIPLD</t>
  </si>
  <si>
    <t>A4FVP2</t>
  </si>
  <si>
    <t>MPKRQAQRRFTRKTDSKTPSQPLVSRRSANYQPSLWQHEYLLSLGNTYVKEDNVERVTLLKQEVSKMLNETEGLLEQLELIDTLQRLGVSYHFEQEIKKTLTNVHVKNVRAHKNRIDRNRWGDLYATALEFRLLRQHGFSIAQDVFDGNIGVDLDDKDIKGILSLYEASYLSTRIDTKLKESIYYTTKRLRKFVEVNKNETKSYTLRRMVIHALEMPYHRRVGRLEARWYIEVYGERHDMNPILLELAKLDFNFVQAIHQDELKSLSSWWSKTGLTKHLDFVRDRITEGYFSSVGVMYEPEFAYHRQMLTKVFMLITTIDDIYDIYGTLEELQLFTTIVEKWDVNRLEELPNYMKLCFLCLVNEINQIGYFVLRDKGFNVIPYLKESWADMCTTFLKEAKWYKSGYKPNFEEYMQNGWISSSVPTILLHLFCLLSDQTLDILGSYNHSVVRSSATILRLANDLATSSEELARGDTMKSVQCHMHETGASEAESRAYIQGIIGVAWDDLNMEKKSCRLHQGFLEAAANLGRVAQCVYQYGDGHGCPDKAKTVNHVRSLLVHPLPLN</t>
  </si>
  <si>
    <t>Q84ND0</t>
  </si>
  <si>
    <t>MAFCISYVGALLPCSLSTRTKFAICHNTSKLHRAAYKTSRWNIPGDVGSTPPPSKLHQALCLNEHSLSCMAELPMDYEGKIKETRHLLHLKGENDPIESLIFVDATLRLGVNHHFQKEIEEILRKSYATMKSPIICEYHTLHEVSLFFRLMRQHGRYVSADVFNNFKGESGRFKEELKRDTRGLVELYEAAQLSFEGERILDEAENFSRQILHGNLAGMEDNLRRSVGNKLRYPFHTSIARFTGRNYDDDLGGMYEWGKTLRELALMDLQVERSVYQEELLQVSKWWNELGLYKKLNLARNRPFEFYTWSMVILADYINLSEQRVELTKSVAFIYLIDDIFDVYGTLDELIIFTEAVNKWDYSATDTLPENMKMCCMTLLDTINGTSQKIYEKHGYNPIDSLKTTWKSLCSAFLVEAKWSASGSLPSANEYLENEKVSSGVYVVLVHLFCLMGLGGTSRGSIELNDTQELMSSIAIIFRLWNDLGSAKNEHQNGKDGSYLNCYKKEHINLTAAQAHEHALELVAIEWKRLNKESFNLNHDSVSSFKQAALNLARMVPLMYSYDHNQRGPVLEEYVKFMLSD</t>
  </si>
  <si>
    <t>Q84NC9</t>
  </si>
  <si>
    <t>MIYIWICFYLQTTLLPCSLSTRTKFAICHNTSKLHRAAYKTSRWNIPGDVGSTPPPSKLHQALCLNEHSLSCMAELPMDYEGKIKETRHLLHLKGENDPIESLIFVDATLRLGVNHHFQKEIEEILRKSYATMKSPIICEYHTLHEVSLFFRLMRQHGRYVSADVFNNFKGESGRFKEELKRDTRGLVELYEAAQLSFEGERILDEAENFSRQILHGNLAGMEDNLRRSVGNKLRYPFHTSIARFTGRNYDDDLGGMYEWGKTLRELALMDLQVERSVYQEELLQVSKWWNELGLYKKLNLARNRPFEFYTWSMVILADYINLSEQRVELTKSVAFIYLIDDIFDVYGTLDELIIFTEAVNKWDYSATDTLPENMKMCCMTLLDTINGTSQKIYEKHGYNPIDSLKTTWKSLCSAFLVEAKWSASGSLPSANEYLENEKVSSGVYVVLVHLFCLMGLGGTSRGSIELNDTQELMSSIAIIFRLWNDLGSAKNEHQNGKDGSYLNCYKKEHINLTAAQAHEHALELVAIEWKRLNKESFNLNHDSVSSFKQAALNLARMVPLMYSYDHNQRGPVLEEYVKFMLSD</t>
  </si>
  <si>
    <t>Q8L5J7</t>
  </si>
  <si>
    <t>MAFPRNPTKLLHKPHNKSSKLISNSRISSYGHLPLRCSSQQLPTDEFQVERRSGNYSPSKWDVDYIQSLHSDYKEERHTRRASELIMEVKKLLEKEPNPTRQLELIDDLQKLGLSDHFNNEFKEILNSVYLDNKYYRNGAMKEVERDLYSTALAFRLLRQHGFQVAQDVLECFKNTKGEFEPSLSDDTRGLLQLYEASFLLTEGENTLELARDFTTKILEEKLRNDEIDDINLVTWIRHSLEIPIHWRIDRVNTSVWIDVYKRRPDMNPIVLELAVLDSNIVQAQYQEELKLDLQWWRNTCLAEKLPFARDRLVESYFWGVGVVQPRQHGIARMAVDRSIALITVIDDVYDVYGTLEELEQFTEAIRRWDISSIDQLPSYMQLCFLALDNFINDIAYDVLKEQGFNIIPYLRKSWTDMIEGFLLEAKWYHNGHKPKLEEYLENGWRSIGSTVVLTHAFFGVTHSLTKENIDQFFGYHEIVRLSSMLLRLADDLGTSTDEVSRGDVPKAIQCYMNDNIGASEAEAREHVKWCIWETWKKMNKVRVARDTPFSQDFIVCAMGMGRMGQYMYHYGDGHGIQHSIIHQQMSTCLFHPSSSN</t>
  </si>
  <si>
    <t>Q6XDB5</t>
  </si>
  <si>
    <t>MALVSVAPMASRSCLHKSLSSSAHELKTICRTIPTLGMSRRGKSATPSMSMSLTTTVSDDGVQ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</si>
  <si>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ASSSRAFFKVFNPAPKSIPRIGQSNLMQLTHKKQLPTFQRRGIAEDSLLPSSTTPIKPMNVETKHTRTMGDIFVQHCQKLELFRNVLRNVAELDALEGLNMIDAVQRLGIDFHFQREIDEILHKQMSNVSASDDLHEVALRFRLLRQHGYFVPEDVFNNFKDSKGTFKQVLGEDIKGLMSLYEASQLGTEGEDTLVEAEKFSGHLLKTSLSHLDHHHARIVGNTLRNPHHKSLASFMARNFFVTTQATNSWLNLLKDVAKTDFNMVRSLHQNEIVQISKWWKELGLAKELKFARDQPQKWYIWSMACLTDPKLSEERVELTKPISFVYLIDDIFDVYGTLDDLILFTEAVNRWEITAIDHLPDYMKICFKALYDMTNEISCKVYQKHGWNPLQSLKISWASLCNAFLVEAKWFASGQLPKSKEYLKNGIVSSGVNVVLVHMFFILGQNITTKSVELLNETPAMISSSAAILRLWDDLGSAKDENQDGNDGSYVRCYLEEHEGCSIEEAREKTINMISDEWKKLNRELLSPNPFPATITLASLNLARMIPLMYSYDGNQCLPSLKEYMKLMLYETVSM</t>
  </si>
  <si>
    <t>P0CV95</t>
  </si>
  <si>
    <t>O23945</t>
  </si>
  <si>
    <t>MPVHATPAAESQIISKPEVVRRTANFKPSVWGDRFANYAEDIITQTQMQEQVEELKQVVRKEVFTNAADDSSHQLKLIDEIQRLGVAYHFESEIDQALERIHETYQDIHDGGDLYNVALRFRLLRRHGYNVSCDVFNKFKDTNGDYKKSLVTDLSGMLSFYEAAHLRVHGEKLLEEALVFTTTHLQSASAKSSLLKTQITEAVERPLLKTMERLGARRYMSIYQDEASYSENLLKLAKLDFNVVQCLHKKELSDILRWYKELDFARRMPFARDRIVELFFWIAGIYFEPEYVFGRHILTKLIEITTVMDDMYDAFGTFEELVILTEAIDRWDASCMDQLPDYMQPFYITLLDVIDEVEEELTKQGRSYRIHYAKEIMKNQARLYFAEAIWFHEGCTPKMDGYMRVAASSVGNTMLSVVSLVGMGDIITKFEFEWLTNEPKILRASNTIFRLMDDIAGYKFEKERGHVASSIDCYMNEYGVSEQETIDIFNKRIVDSWKDINEEFLRPTAAPVPVLNRVLNLTRVVDLLYKRGDAFTHVGKLMKDCIAAMFIDPVPL</t>
  </si>
  <si>
    <t>a-terpinolene</t>
  </si>
  <si>
    <t>sabineneOH</t>
  </si>
  <si>
    <t>Q672F7</t>
  </si>
  <si>
    <t>MAQSFSMVLNSSFTSHPIFCKPQKLIIRGHNLLQGHRINSPIPCYASTSSTSVSQRKSANYQPNIWNYDYLQSLKLGYADAHYEDMAKKLQEEVRRIIKDDKAEIWTTLELIDDVKRLGLGYHFEKEIREVLNKFLSLNTCVHRSLDKTALCFRLLREYGSDVSADIFERFLDQNGNFKTSLVNNVKGMLSLYEASFLSYEGEQILDKANAFTSFHLKSIHEEDINNILLEQVNHALELPLHRRIHRLEARWYTESYSRRKDANWVLLEAAKLDFNMVQSTLQKDLQEMSRWWKGMGLAPKLSFSRDRLMECFFWTVGMAFEPKYSDLRKGLTKVTSLITTIDDIYDVHGTLEELELFTAIVESWDIKAMQVLPEYMKISFLALYNTVNELAYDALREQGHDILPYLTKAWSDMLKAFLQEAKWCREKHLPKFEHYLNNAWVSVSGVVILTHAYFLLNHNTTKEVLEALENYHALLKRPSIIFRLCNDLGTSTAELQRGEVANSILSCMHENDIGEESAHQHIHSLLNETWKKMNRDRFIHSPFPEPFVEIATNLARIAQCTYQTGDGHGAPDSIAKNRVKSLIIEPIVLNGDIY</t>
  </si>
  <si>
    <t>Q9LKM5</t>
  </si>
  <si>
    <t>MYTGVMNMAFPMKPANYLHNSGSSNSSKLCGVSSTSTRAATARLRLRLRCSMQLSDQRRSGNYSPSFWNTDYILSLNCDYEDERRMRGAAGELVEQVKMLMEKETDPIVQLELIDVLQKLALSHHFEKEFEGILFNISTIYDDKNRERDLYSTTLAFRLLRQHGYQVPQELFECFKNDKGEFKESLSNDTKGLLQLYEASFLLTEGETTLELAREFATKFLQEKEKLNIDDDDDTNLISCVRHSLDMPIYWRIQRPNARWWIHAYNRRTHINPLVLELSKLDFNIIQAQYQQELKQDLRWWRNTCIAEKLPFARDRLVESYFWSTGIIQPRQHENARIMMAKALALITTLDDVYDVYGTLEELELFIEAIRRWEISSIDQLPNYMQLCFLTINNFVDDTAYDVMKEKDINIIPYLRKSWVDLAEAYLVEAKWFYGGYKPNLEEYLNNGWISVSGPAILCHVFFGVTDSITMETVESLFKYHDLIRCSSTLVRLADDLATSLDEVSRGDVPKSIQCYMNDNNASEEEARLHVRWLIAETWKEMNVEMVSADSPFCKDFIACAADMGRMAQYMYHNGDGHGMQNSQIHQQMTDFLFQKLAVRDRASTARN</t>
  </si>
  <si>
    <t>Q6PWU2</t>
  </si>
  <si>
    <t>MALSMLSSIPNLITHTRLPIIIKSSSCKASPRGIKVKIGNSNCEEIIVRRTANYHPTIWDYDYVQSLRSDYVGETYTRRLDKLKRDVKPMLGKVKKPLDQLELIDVLQRLGIYYHFKDEIKRILNGIYNQYNRHEEWQKDDLYATALEFRLLRQHGYDVPQDVFSRFKDDTGSFKACLCEDMKGMLCLYEASYLCVQGESTMEQARDFAHRHLGKGLEQNIDQNLAIEVKHALELPLHWRMPRLEARWFIDVYEKRQDMNPILLEFAKLDFNMVQATHQEDLRHMSSWWSSTRLGEKLNFARDRLMENFLWTVGVIFEPQYGYCRRMSTKVNTLITIIDDVYDVYGTMDELELFTDVVDRWDINAMDPLPEYMKLCFLALYNSTNEMAYDALKEHGLHIVSYLRKAWSDLCKSYLLEAKWYYSRYTPSLQEYISNSWISISGPVILVHAYFLVANPITKEALQSLERYHNIIRWSSMILRLSDDLGTSLDELKRGDVPKSIQCYMYETGASEEDARKHTSYLIGETWKKLNEDGAVESPFPETFIGIAMNLARMAQCMYQHGDGHGIEYGETEDRVLSLLVEPIPSLSSE</t>
  </si>
  <si>
    <t>Q675L1</t>
  </si>
  <si>
    <t>MSPVSVIPLAYKLCLPRSLMSSSREVKPLHITIPNLGMCRRGKSMAPASTSMILTAAVSDDDRVQRRRGNYHSNLWDDDFIQSLSTPYGEPSYRERAERLKGEIKKMFRSMSKDDGELITPLNDLIQRLWMVDSVQRLGIDRHFKNEIKSALDYVYSYWNEKGIGCGRDSVVADLNSTALGFRTLRLHGYNVSSEVLKVFEDQNGQFACSPSKTEGEIRSALNLYRASLIAFPGEKVMDDAEIFSSRYLKEAVQEIPDCSLSQEIAYALEYGWHTNMPRLEARNYMDVFGHPSSPWLKKNKTQYMDGEKLLELAKLEFNIFHSLQQEELQYISRWWKDSGLPKLAFSRHRHVEYYTLGSCIATDPKHRAFRLGFVKTCHLNTVLDDIYDTFGTMDEIELFTEAVRRWDPSETESLPDYMKGVYMVLYEALTEMAQEAQKTQGRDTLNYARKAWEIYLDSYIQEAKWIASGYLPTFQEYFENGKISSAYRAAALTPILTLDVPLPEYILKGIDFPSRFNDLASSFLRLRGDTRCYKADRARGEEASCISCYMKDNPGSTEEDALNHINSMINEIIKELNWELLRPDSNIPMPARKHAFDITRALHHLYKYRDGFSVATKETKSLVSRMVLEPVPL</t>
  </si>
  <si>
    <t>Q675K9</t>
  </si>
  <si>
    <t>MSPVSVVPLACKLCLCRSMTSSTDELKPLPTTIPTRGMCGRRMSVTPSMSMSLNTVVSDNDAVQRRIGDYHSNLWNDDFIQSLTTPYGAPSYIERADRLISEVKEMFNRMCMEDGELMSPLNDLIQRLWTVDSVERLGIDRHFKNEIKASLDYVYSYWNEKGIGCGRQSVVTDLNSTALGLRILRQHGYTVSSEVLKVFEEENGQFACSPSQTEGEIRSFLNLYRASLIAFPGEKVMEEAQIFSSRYLKEAVQKIPVSGLSREIGDVLEYGWHTNLPRWEARNYMDVFGQDTNTSFNKNKMQYMNTEKILQLVKLEFNIFHSLQQRELQCLLRWWKESGLPQLTFARHRHVEFYTLASCIACEPKHSAFRLGFAKMCHLVTVLDDVYDTFGKMDELELFTAAVKRWDLSETERLPEYMKGLYVVVFETVNELAQEAEKTQGRNTLNYVRKAWEAYFDSYMKEAEWISTGYLPTFEEYCENGKVSSAYRVAALQPILTLDVQLPDDILKGIDFPSRFNDLASSFLRLRGDTRCYEADRARGEEASCISCYMKDNPGSTEEDALNHINAMINDIIRELNWEFLKPDSNIPMPARKHAFDITRALHHLYIYRDGFSVANKETKNLVEKTLLESMLF</t>
  </si>
  <si>
    <t>Q675L3</t>
  </si>
  <si>
    <t>PRAAGKSCLHKSLSSSAHELKTICRTIPTLGMSRRGKSATPSMSMSLTTTVSDDGVQRRMGDFHSNLWNDDFIQSLSTSYGEPSYRERAERLIGEVKKMFNSMSSEDGELISPHNDLIQRVWMVDSVERLGIERHFKNEIKSALDYVYSYWSEKGIGCGRESVVADLNSTALGLRTLRLHGYAVSADVLNLFKDQNGQFACSPSQTEEEIRSVLNLYRASLIAFPGEKVMEEAEIFSAKYLEEALQKISVSSLSQEIRDVLEYGWHTYLPRMEARNHIDVFGQDTQNSKSCINTDKLLELAKLEFNIFHSLQKRELEYLVRWWKDSGSPQMTFGRHRHIEYYTLASCIAFEPQHSGFRLGFAKTCHIITILDDMYDTFGTVDELELFTAAMKRWDPSAADCLPEYMKVMYMIVYDTVNEMCQEAEKAQGRDTLDYARQAWEDYLDSYMQEAKWIATGYLPTFEEYYENGKVSSGHRVAALQPILTMDIPFPPHILKEVDFPSKLSDLACAILRLRGDTRCYKADRARGEEASSISCYMKDNPGATEEDALDHINAMISDVIRGLNWELLKPNSSVPISSKKHVFDISRAFHYGYKYRDGYSVANIETKSLVKRTVIDPVTL</t>
  </si>
  <si>
    <t>Q675L2</t>
  </si>
  <si>
    <t>MALLSIAPLTSTWCVDKSLVGSSEAKALLRKIPTLEMCRLTKSVTPSISMCLTTTVSDDGVQRRIADHHPNLWDDNFIQSLSTPYGATAYHERAQKLIGEVKVIINSILVEDGELITPPNDLLQRLSIVDSIERLGIDRHFKNEIKSALDYVYSYWSEKGIGCGRDSVVNDLNTTALGLRTLRLHGYPVSSDVLEQFKDQNGQFACSAIQTEGEIKTVLNLFRASLIAFPGEKVMEEAEIFSTIYLKEALLKIPVCSLSREIAYVLEYGWHMNLPRLEARNYIDVFGQDPIYLRSTQKLIELAKLEFNIFQSLQQEELKHVSRWWKDSGFSQMAFARHRHVEYYTLASCIDIYPQHSSFRLGFAKIAHLGTVLDDIYDTFGTMDELELFTAAVKRWHPSAAEGLPEYMKGVYMMFYETVNEMAREAEKSQGRDTLNYARQALEAYIDSYMKEAKWISSGFLPTFEEYLDNGKVSFGYRIATLQPILTLGIPFPHHILQEIDFPSRLNDLAGSILRLKGDIHSYQAERSRGEESSCISCYMKDNPEATEEDAVTYINAMVNRLLKELNWELLKPDNNVPITSKKHAFDILRAFYHLYKDRDGFSVARNEIRNLVMTTVIEHVPL</t>
  </si>
  <si>
    <t>Q7Y1V1</t>
  </si>
  <si>
    <t>MALRLLSTPHLPQLCSRRVSGRVHCSASTQVSDAQGGRRSANYQPSVWTYNYLQSLVADDIRRSRREVEQEREKAQILEEDVRGALNDGNAEPMAIFALVDDIQRLGLGRYFEEDISKALRRCLSQYAVTGSLQKSLHGTALSFRVLRQHGFEVSQDVFKIFMDESGSFMKTLGGDVQGMLSLYEASHLAFEEEDILHKAKTFAIKHLENLNHDIDQDLQDHVNHELELPLHRRMPLLEARRFIEAYSRRSNVNPRILELAVMKFNSSQLTLQRDLQDMLGWWNNVGLAKRLSFARDRLMECFFWAVGIAREPALSNCRKGVTKAFSLILVLDDVYDVFGTLDELELFTDAVRRWHEDAVENLPGYMKLCFLALYNSVNDMAYETLKETGENVTPYLTKVWYDLCKAFLQEAKWSYNKITPGVEEYLNNGWVSSSGQVMLTHAYFLSSPSLRKEELESLEHYHDLLRLPSLIFRLTNDLATSSAELGRGETTNSILCYMREKGFSESEARKQVIEQIDTAWRQMNKYMVDHSTFNRSFMQMTYNLARMAHCVYQDGDAIGAPDDQSWNRVHSLIIKPVSLAPC</t>
  </si>
  <si>
    <t>O24475</t>
  </si>
  <si>
    <t>MALVSTAPLASKSCLHKSLISSTHELKALSRTIPALGMSRRGKSITPSISMSSTTVVTDDGVR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</si>
  <si>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Mutation</t>
  </si>
  <si>
    <t>ID</t>
  </si>
  <si>
    <t>PinS_Ag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</si>
  <si>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</si>
  <si>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[Y450C, I451F]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</si>
  <si>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SALQPILTMDIPFPDHILKEVDFPSKLNDLACAILRLRGDTRCYKADRARGEEASSISCYMKDNPGVSEEDALDHINAMISDVIKGLNWELLKPDINVPISAKKHAFDIARAFHYGYKYRDGYSVANVETKSLVTRTLLESVPL</t>
  </si>
  <si>
    <t>camphene-OH</t>
  </si>
  <si>
    <t>[C372S, Y450C, I451F]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</si>
  <si>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CGHRISALQPILTMDIPFPDHILKEVDFPSKLNDLACAILRLRGDTRCYKADRARGEEASSISCYMKDNPGVSEEDALDHINAMISDVIKGLNWELLKPDINVPISAKKHAFDIARAFHYGYKYRDGYSVANVETKSLVTRTLLESVPL</t>
  </si>
  <si>
    <t>[Y450C, I451F,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</si>
  <si>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CALQPILTMDIPFPDHILKEVDFPSKLNDLACAILRLRGDTRCYKADRARGEEASSISCYMKDNPGVSEEDALDHINAMISDVIKGLNWELLKPDINVPISAKKHAFDIARAFHYGYKYRDGYSVANVETKSLVTRTLLESVPL</t>
  </si>
  <si>
    <t>[Y450C, I451F, C480S]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</si>
  <si>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ARAFHYGYKYRDGYSVANVETKSLVTRTLLESVPL</t>
  </si>
  <si>
    <t>[Y450C, I451F,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</si>
  <si>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ARAWHYGYKYRDGYSVANVETKSLVTRTLLESVPL</t>
  </si>
  <si>
    <t>[C480S, G481H,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</si>
  <si>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ARAFHYGYKYRDGYSVANVETKSLVTRTLLESVPL</t>
  </si>
  <si>
    <t>[A594S,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</si>
  <si>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SRVWHHGYKYRDGYSVANVETKSLVTRTLLESVPL</t>
  </si>
  <si>
    <t>[Y450C, I451F, C480S, F597W]</t>
  </si>
  <si>
    <t>[C372S, Y450C, I451F,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</si>
  <si>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</si>
  <si>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CALQPILTMDIPFPDHILKEVDFPSKLNDLACAILRLRGDTRCYKADRARGEEASSISCYMKDNPGVSEEDALDHINAMISDVIKGLNWELLKPDINVPISAKKHAFDIARAFHYGYKYRDGYSVANVETKSLVTRTLLESVPL</t>
  </si>
  <si>
    <t>[Y450C, I451F, C480S, S485C]</t>
  </si>
  <si>
    <t>[-]</t>
  </si>
  <si>
    <t>[C480S,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</si>
  <si>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SRVWHHGYKYRDGYSVANVETKSLVTRTLLESVPL</t>
  </si>
  <si>
    <t>[C480S, G481G,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</si>
  <si>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ARAWHYGYKYRDGYSVANVETKSLVTRTLLESVPL</t>
  </si>
  <si>
    <t>[C372S, C480S, G481G,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</si>
  <si>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ARAFHYGYKYRDGYSVANVETKSLVTRTLLESVPL</t>
  </si>
  <si>
    <t>[S485C,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</si>
  <si>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SRVWHHGYKYRDGYSVANVETKSLVTRTLLESVPL</t>
  </si>
  <si>
    <t>[C372S, C480S, G481G,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</si>
  <si>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ARAWHYGYKYRDGYSVANVETKSLVTRTLLESVPL</t>
  </si>
  <si>
    <t>[Y450C, I451F,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</si>
  <si>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SALQPILTMDIPFPDHILKEVDFPSKLNDLACAILRLRGDTRCYKADRARGEEASSISCYMKDNPGVSEEDALDHINAMISDVIKGLNWELLKPDINVPISAKKHAFDISRVWHHGYKYRDGYSVANVETKSLVTRTLLESVPL</t>
  </si>
  <si>
    <t>[Y450C, I451F, C480S, G481A,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</si>
  <si>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ARAFHYGYKYRDGYSVANVETKSLVTRTLLESVPL</t>
  </si>
  <si>
    <t>[C372S, Y450C, I451F, C480S, G481A,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</si>
  <si>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ARAFHYGYKYRDGYSVANVETKSLVTRTLLESVPL</t>
  </si>
  <si>
    <t>[Y450C, I451F, C480S, G481A,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</si>
  <si>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ARAWHYGYKYRDGYSVANVETKSLVTRTLLESVPL</t>
  </si>
  <si>
    <t>[Y450C, I451F, C480S,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</si>
  <si>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SRVWHHGYKYRDGYSVANVETKSLVTRTLLESVPL</t>
  </si>
  <si>
    <t>[C480S,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</si>
  <si>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SRVWHHGYKYRDGYSVANVETKSLVTRTLLESVPL</t>
  </si>
  <si>
    <t>[C372S, Y450C, I451F, C480S, G481A,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</si>
  <si>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ARAWHYGYKYRDGYSVANVETKSLVTRTLLESVPL</t>
  </si>
  <si>
    <t>CamS_Ag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</si>
  <si>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SRVWHHGYKYRDGYSVANVETKSLVTRTLLESVPL</t>
  </si>
  <si>
    <t>[C372S, C480S, G481A, I484P, S485C, A594S, A596V, F597W, Y599H]</t>
  </si>
  <si>
    <t>[Y450C,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</si>
  <si>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SRVWHHGYKYRDGYSVANVETKSLVTRTLLESVPL</t>
  </si>
  <si>
    <t>[C372S, 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</si>
  <si>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SRVWHHGYKYRDGYSVANVETKSLVTRTLLESVPL</t>
  </si>
  <si>
    <t>[C372S, M398I, 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</si>
  <si>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IKRWDPSSIDCLPEYMKGVYIAVYDTVNEMAREAEEAQGRDTLTYAREAWEACFDSYMQEARWIATGYLPSFDEYYENGKVSSAHRPCALQPILTMDIPFPDHILKEVDFPSKLNDLACAILRLRGDTRCYKADRARGEEASSISCYMKDNPGVSEEDALDHINAMISDVIKGLNWELLKPDINVPISAKKHAFDISRVWHHGYKYRDGYSVANVETKSLVTRTLLESVPL</t>
  </si>
  <si>
    <t>MVGNYHSNLWDDDFIQSLISTPYGAPDYRERADRLIGEVKDIMFNFKSLEDGGNDLLQRLLLVDDVERLGIDRHFKKEIKTALDYVNSYWNEKGIGCGRESVVTDLNSTALGLRTLRLHGYTVSSDVLNVFKDKNGQFSSTANIQIEGEIRGVLNLFRASLVAFPGEKVMDEAETFSTKYLREALQKIPASSILSLEIRDVLEYGWHTNLPRLEARNYMDVFGQHTKNKNAAEKLLELAKLEFNIFHSLQERELKHVSRWWKDSGSPEMTFCRHRHVEYYALASCIAFEPQHSGFRLGFTKMSHLITVLDDMYDVFGTVDELELFTATIKRWDPSAMECLPEYMKGVYMMVYHTVNEMARVAEKAQGRDTLNYARQAWEACFDSYMQEAKWIATGYLPTFEEYLENGKVSSAHRPCALQPILTLDIPFPDHILKEVDFPSKLNDLICIILRLRGDTRCYKADRARGEEASSISCYMKDNPGLTEEDALNHINFMIRDAIRELNWELLKPDNSVPITSKKHAFDISRVWHHGYRYRDGYSFANVETKSLVMRTVIEPVPL</t>
  </si>
  <si>
    <t>[C372S]</t>
  </si>
  <si>
    <t>[C480S]</t>
  </si>
  <si>
    <t>[S485C]</t>
  </si>
  <si>
    <t>[F597W]</t>
  </si>
  <si>
    <t>[S485C, F597W]</t>
  </si>
  <si>
    <t>[C372S, S485C]</t>
  </si>
  <si>
    <t>[C372S, C480S]</t>
  </si>
  <si>
    <t>[C480S,S485C]</t>
  </si>
  <si>
    <t>[C480S, F597W]</t>
  </si>
  <si>
    <t>[C372S, F597W]</t>
  </si>
  <si>
    <t>[C372S, C480S, S485C]</t>
  </si>
  <si>
    <t>[C372S, C480S, F597W]</t>
  </si>
  <si>
    <t>[C480S, S485C, F597W]</t>
  </si>
  <si>
    <t>[C372S, S485C, F597W]</t>
  </si>
  <si>
    <t>[C372S, C480S,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</si>
  <si>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</si>
  <si>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</si>
  <si>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</si>
  <si>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</si>
  <si>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</si>
  <si>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C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</si>
  <si>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</si>
  <si>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CALQPILTMDIPFPDHILKEVDFPSKLNDLACAILRLRGDTRCYKADRARGEEASSISCYMKDNPGVSEEDALDHINAMISDVIKGLNWELLKPDINVPISAKKHAFDIARAFHYGYKYRDGYSVANV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</si>
  <si>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</si>
  <si>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</si>
  <si>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CALQPILTMDIPFPDHILKEVDFPSKLNDLACAILRLRGDTRCYKADRARGEEASSISCYMKDNPGVSEEDALDHINAMISDVIKGLNWELLKPDINVPISAKKHAFDIARAFHYGYKYRDGYSVANVETKSLVTRTLLESVPL</t>
  </si>
  <si>
    <t>LimS_Ms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</si>
  <si>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</si>
  <si>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</si>
  <si>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</si>
  <si>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CALQPILTMDIPFPDHILKEVDFPSKLNDLACAILRLRGDTRCYKADRARGEEASSISCYMKDNPGVSEEDALDHINAMISDVIKGLNWELLKPDINVPISAKKHAFDIARAWHYGYKYRDGYSVANVETKSLVTRTLLESVPL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</si>
  <si>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</si>
  <si>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(+)-sabinene</t>
  </si>
  <si>
    <t>(-)-sabinene</t>
  </si>
  <si>
    <t>[H124A]</t>
  </si>
  <si>
    <t>MRRSGNYNPSRWDVNFIQSLLSDYKEDKHVIRASELVTLVKMELEKETDQIRQLELIDDLQRMGLSDA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</si>
  <si>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[R300A]</t>
  </si>
  <si>
    <t>MRRSGNYNPSRWDVNFIQSLLSDYKEDKHVIRASELVTLVKMELEKETDQIRQLELIDDLQRMGLSDHFQNEFKEILSSIYLDHHYYKNPFPKEERDLYSTSLAFRLLREHGFQVAQEVFDSFKNEEGEFKESLSDDTRGLLQLYEASFLLTEGETTLESAREFATKFLEEKVNEGGVDGDLLTRIAYSLDIPLHWRIKRPNAPVWIEWYRKRPDMNPVVLELAILDLNIVQAQFQEELKESFA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</si>
  <si>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[W301A]</t>
  </si>
  <si>
    <t>MRRSGNYNPSRWDVNFIQSLLSDYKEDKHVIRASELVTLVKMELEKETDQIRQLELIDDLQRMGLSDHFQNEFKEILSSIYLDHHYYKNPFPKEERDLYSTSLAFRLLREHGFQVAQEVFDSFKNEEGEFKESLSDDTRGLLQLYEASFLLTEGETTLESAREFATKFLEEKVNEGGVDGDLLTRIAYSLDIPLHWRIKRPNAPVWIEWYRKRPDMNPVVLELAILDLNIVQAQFQEELKESFRA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</si>
  <si>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[W302A]</t>
  </si>
  <si>
    <t>MRRSGNYNPSRWDVNFIQSLLSDYKEDKHVIRASELVTLVKMELEKETDQIRQLELIDDLQRMGLSDHFQNEFKEILSSIYLDHHYYKNPFPKEERDLYSTSLAFRLLREHGFQVAQEVFDSFKNEEGEFKESLSDDTRGLLQLYEASFLLTEGETTLESAREFATKFLEEKVNEGGVDGDLLTRIAYSLDIPLHWRIKRPNAPVWIEWYRKRPDMNPVVLELAILDLNIVQAQFQEELKESFRWA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</si>
  <si>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[R315A]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</si>
  <si>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A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</si>
  <si>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(+)-a-terpineol</t>
  </si>
  <si>
    <t>(-)-a-terpineol</t>
  </si>
  <si>
    <t>[D316A]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</si>
  <si>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A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</si>
  <si>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[R317A]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</si>
  <si>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A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</si>
  <si>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[C321A]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</si>
  <si>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A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</si>
  <si>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[W324A]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</si>
  <si>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A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</si>
  <si>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[I329A]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</si>
  <si>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A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</si>
  <si>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[H334A]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</si>
  <si>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A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</si>
  <si>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[R338A]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</si>
  <si>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A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</si>
  <si>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[M340A]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</si>
  <si>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A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</si>
  <si>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[M341A]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</si>
  <si>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A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</si>
  <si>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[N345A]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</si>
  <si>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</si>
  <si>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[I348A]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</si>
  <si>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ATVIDDIYDVYGTLEELEQFTDLIRRWDINSIDQLPDYMQLCFLALNNFVDDTSYDVMKEKGVNVIPYLRQSWVDLADKYMVEARWFYGGHKPSLEEYLENSWQSISGPCMLTHIFFRVTDSFTKETVDSLYKYHDLVRWSSFVLRLADDLGTSVEEVSRGDVPKSLQCYMSDYNASEAEARKHVKWLIAEVWKKMNAERVSKDSPFGKDFIGCAVDLGRMAQLMYHNGDGHGTQHPIIHQQMTRTLFEPFA</t>
  </si>
  <si>
    <t>[T349A]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</si>
  <si>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A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</si>
  <si>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[R372A]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</si>
  <si>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ARWDINSIDQLPDYMQLCFLALNNFVDDTSYDVMKEKGVNVIPYLRQSWVDLADKYMVEARWFYGGHKPSLEEYLENSWQSISGPCMLTHIFFRVTDSFTKETVDSLYKYHDLVRWSSFVLRLADDLGTSVEEVSRGDVPKSLQCYMSDYNASEAEARKHVKWLIAEVWKKMNAERVSKDSPFGKDFIGCAVDLGRMAQLMYHNGDGHGTQHPIIHQQMTRTLFEPFA</t>
  </si>
  <si>
    <t>[R373A]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</si>
  <si>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AWDINSIDQLPDYMQLCFLALNNFVDDTSYDVMKEKGVNVIPYLRQSWVDLADKYMVEARWFYGGHKPSLEEYLENSWQSISGPCMLTHIFFRVTDSFTKETVDSLYKYHDLVRWSSFVLRLADDLGTSVEEVSRGDVPKSLQCYMSDYNASEAEARKHVKWLIAEVWKKMNAERVSKDSPFGKDFIGCAVDLGRMAQLMYHNGDGHGTQHPIIHQQMTRTLFEPFA</t>
  </si>
  <si>
    <t>[C389A]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</si>
  <si>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AFLALNNFVDDTSYDVMKEKGVNVIPYLRQSWVDLADKYMVEARWFYGGHKPSLEEYLENSWQSISGPCMLTHIFFRVTDSFTKETVDSLYKYHDLVRWSSFVLRLADDLGTSVEEVSRGDVPKSLQCYMSDYNASEAEARKHVKWLIAEVWKKMNAERVSKDSPFGKDFIGCAVDLGRMAQLMYHNGDGHGTQHPIIHQQMTRTLFEPFA</t>
  </si>
  <si>
    <t>[W420A]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</si>
  <si>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AVDLADKYMVEARWFYGGHKPSLEEYLENSWQSISGPCMLTHIFFRVTDSFTKETVDSLYKYHDLVRWSSFVLRLADDLGTSVEEVSRGDVPKSLQCYMSDYNASEAEARKHVKWLIAEVWKKMNAERVSKDSPFGKDFIGCAVDLGRMAQLMYHNGDGHGTQHPIIHQQMTRTLFEPFA</t>
  </si>
  <si>
    <t>[L423A]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</si>
  <si>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AADKYMVEARWFYGGHKPSLEEYLENSWQSISGPCMLTHIFFRVTDSFTKETVDSLYKYHDLVRWSSFVLRLADDLGTSVEEVSRGDVPKSLQCYMSDYNASEAEARKHVKWLIAEVWKKMNAERVSKDSPFGKDFIGCAVDLGRMAQLMYHNGDGHGTQHPIIHQQMTRTLFEPFA</t>
  </si>
  <si>
    <t>[S452A]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</si>
  <si>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AISGPCMLTHIFFRVTDSFTKETVDSLYKYHDLVRWSSFVLRLADDLGTSVEEVSRGDVPKSLQCYMSDYNASEAEARKHVKWLIAEVWKKMNAERVSKDSPFGKDFIGCAVDLGRMAQLMYHNGDGHGTQHPIIHQQMTRTLFEPFA</t>
  </si>
  <si>
    <t>[I453A]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</si>
  <si>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ASGPCMLTHIFFRVTDSFTKETVDSLYKYHDLVRWSSFVLRLADDLGTSVEEVSRGDVPKSLQCYMSDYNASEAEARKHVKWLIAEVWKKMNAERVSKDSPFGKDFIGCAVDLGRMAQLMYHNGDGHGTQHPIIHQQMTRTLFEPFA</t>
  </si>
  <si>
    <t>[S454A]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</si>
  <si>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AGPCMLTHIFFRVTDSFTKETVDSLYKYHDLVRWSSFVLRLADDLGTSVEEVSRGDVPKSLQCYMSDYNASEAEARKHVKWLIAEVWKKMNAERVSKDSPFGKDFIGCAVDLGRMAQLMYHNGDGHGTQHPIIHQQMTRTLFEPFA</t>
  </si>
  <si>
    <t>[P456A]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</si>
  <si>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ACMLTHIFFRVTDSFTKETVDSLYKYHDLVRWSSFVLRLADDLGTSVEEVSRGDVPKSLQCYMSDYNASEAEARKHVKWLIAEVWKKMNAERVSKDSPFGKDFIGCAVDLGRMAQLMYHNGDGHGTQHPIIHQQMTRTLFEPFA</t>
  </si>
  <si>
    <t>[C457A]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</si>
  <si>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AMLTHIFFRVTDSFTKETVDSLYKYHDLVRWSSFVLRLADDLGTSVEEVSRGDVPKSLQCYMSDYNASEAEARKHVKWLIAEVWKKMNAERVSKDSPFGKDFIGCAVDLGRMAQLMYHNGDGHGTQHPIIHQQMTRTLFEPFA</t>
  </si>
  <si>
    <t>[M458A]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</si>
  <si>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ALTHIFFRVTDSFTKETVDSLYKYHDLVRWSSFVLRLADDLGTSVEEVSRGDVPKSLQCYMSDYNASEAEARKHVKWLIAEVWKKMNAERVSKDSPFGKDFIGCAVDLGRMAQLMYHNGDGHGTQHPIIHQQMTRTLFEPFA</t>
  </si>
  <si>
    <t>unknown/other</t>
  </si>
  <si>
    <t>[L459A]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</si>
  <si>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ATHIFFRVTDSFTKETVDSLYKYHDLVRWSSFVLRLADDLGTSVEEVSRGDVPKSLQCYMSDYNASEAEARKHVKWLIAEVWKKMNAERVSKDSPFGKDFIGCAVDLGRMAQLMYHNGDGHGTQHPIIHQQMTRTLFEPFA</t>
  </si>
  <si>
    <t>[I462A]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</si>
  <si>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AFFRVTDSFTKETVDSLYKYHDLVRWSSFVLRLADDLGTSVEEVSRGDVPKSLQCYMSDYNASEAEARKHVKWLIAEVWKKMNAERVSKDSPFGKDFIGCAVDLGRMAQLMYHNGDGHGTQHPIIHQQMTRTLFEPFA</t>
  </si>
  <si>
    <t>[R465A]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</si>
  <si>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AVTDSFTKETVDSLYKYHDLVRWSSFVLRLADDLGTSVEEVSRGDVPKSLQCYMSDYNASEAEARKHVKWLIAEVWKKMNAERVSKDSPFGKDFIGCAVDLGRMAQLMYHNGDGHGTQHPIIHQQMTRTLFEPFA</t>
  </si>
  <si>
    <t>[L492A]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</si>
  <si>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A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</si>
  <si>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ALADDLGTSVEEVSRGDVPKSLQCYMSDYNASEAEARKHVKWLIAEVWKKMNAERVSKDSPFGKDFIGCAVDLGRMAQLMYHNGDGHGTQHPIIHQQMTRTLFEPFA</t>
  </si>
  <si>
    <t>[R493A]</t>
  </si>
  <si>
    <t>[T500A]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</si>
  <si>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ASVEEVSRGDVPKSLQCYMSDYNASEAEARKHVKWLIAEVWKKMNAERVSKDSPFGKDFIGCAVDLGRMAQLMYHNGDGHGTQHPIIHQQMTRTLFEPFA</t>
  </si>
  <si>
    <t>[R507A]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</si>
  <si>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AGDVPKSLQCYMSDYNASEAEARKHVKWLIAEVWKKMNAERVSKDSPFGKDFIGCAVDLGRMAQLMYHNGDGHGTQHPIIHQQMTRTLFEPFA</t>
  </si>
  <si>
    <t>[C516A]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</si>
  <si>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AYMSDYNASEAEARKHVKWLIAEVWKKMNAERVSKDSPFGKDFIGCAVDLGRMAQLMYHNGDGHGTQHPIIHQQMTRTLFEPFA</t>
  </si>
  <si>
    <t>[H531A]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</si>
  <si>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AVKWLIAEVWKKMNAERVSKDSPFGKDFIGCAVDLGRMAQLMYHNGDGHGTQHPIIHQQMTRTLFEPFA</t>
  </si>
  <si>
    <t>[C561A]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</si>
  <si>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AAVDLGRMAQLMYHNGDGHGTQHPIIHQQMTRTLFEPFA</t>
  </si>
  <si>
    <t>[L565A]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</si>
  <si>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AGRMAQLMYHNGDGHGTQHPIIHQQMTRTLFEPFA</t>
  </si>
  <si>
    <t>[M568A]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</si>
  <si>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AAQLMYHNGDGHGTQHPIIHQQMTRTLFEPFA</t>
  </si>
  <si>
    <t>[M572A]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</si>
  <si>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AYHNGDGHGTQHPIIHQQMTRTLFEPFA</t>
  </si>
  <si>
    <t>[H579A]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</si>
  <si>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AGTQHPIIHQQMTRTLFEPFA</t>
  </si>
  <si>
    <t>[H583A]</t>
  </si>
  <si>
    <t>[H587A]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</si>
  <si>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A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</si>
  <si>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AQQMTRTLFEPFA</t>
  </si>
  <si>
    <t>[W324Q]</t>
  </si>
  <si>
    <t>[W324C]</t>
  </si>
  <si>
    <t>[W324I]</t>
  </si>
  <si>
    <t>[W324S]</t>
  </si>
  <si>
    <t>[W324K]</t>
  </si>
  <si>
    <t>[W324Y]</t>
  </si>
  <si>
    <t>[W324P]</t>
  </si>
  <si>
    <t>[W324F]</t>
  </si>
  <si>
    <t>[W324L]</t>
  </si>
  <si>
    <t>[W324T]</t>
  </si>
  <si>
    <t>[W324H]</t>
  </si>
  <si>
    <t>[H579Y]</t>
  </si>
  <si>
    <t>[H579C]</t>
  </si>
  <si>
    <t>[H579F]</t>
  </si>
  <si>
    <t>[H579V]</t>
  </si>
  <si>
    <t>[H579N]</t>
  </si>
  <si>
    <t>[H579D]</t>
  </si>
  <si>
    <t>[H579W]</t>
  </si>
  <si>
    <t>[H579K]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</si>
  <si>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Q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</si>
  <si>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C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</si>
  <si>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I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</si>
  <si>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S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</si>
  <si>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K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</si>
  <si>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Y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</si>
  <si>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P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</si>
  <si>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F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</si>
  <si>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L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</si>
  <si>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T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</si>
  <si>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H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</si>
  <si>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Y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</si>
  <si>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C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</si>
  <si>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F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</si>
  <si>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V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</si>
  <si>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N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</si>
  <si>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D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</si>
  <si>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W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</si>
  <si>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KGTQHPIIHQQMTRTLFEPFA</t>
  </si>
  <si>
    <t>[N338I]</t>
  </si>
  <si>
    <t>[N338I, A339T]</t>
  </si>
  <si>
    <t>[N338I, A339T, G447S]</t>
  </si>
  <si>
    <t>[N338I, A339T, G447S, I449P, P450T]</t>
  </si>
  <si>
    <t>[N338L]</t>
  </si>
  <si>
    <t>[N338A]</t>
  </si>
  <si>
    <t>[N338S]</t>
  </si>
  <si>
    <t>[N338V]</t>
  </si>
  <si>
    <t>[N338C]</t>
  </si>
  <si>
    <t>[I327N]</t>
  </si>
  <si>
    <t>Limonene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</si>
  <si>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</si>
  <si>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</si>
  <si>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L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</si>
  <si>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A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</si>
  <si>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S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</si>
  <si>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V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</si>
  <si>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C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</si>
  <si>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</si>
  <si>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S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</si>
  <si>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SGPTILSHLFFRLTDSIEEEAAESMHKYHDIVRASCTILRLADDMGTSLDEVERGDVPKSVQCYMNEKNASEEEAREHVRSLIDQTWKMMNKEMMTSSFSKYFVEVSANLARMAQWIYQHESDGFGMQHSLVNKMLRDLLFHRYE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</si>
  <si>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</si>
  <si>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</si>
  <si>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[I327N, T328A]</t>
  </si>
  <si>
    <t>[I327N, T328A. S436G]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</si>
  <si>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A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</si>
  <si>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AFVTIIDDVYDVYGTLEELELFTDMIRRWDNISISQLPYYMQVCYLALYNFVSERAYDILKDQHFNSIPYLQRSWVSLVEGYLKEAYWYYNGYKPSLEEYLNNAKISIGAPTIISQLYFTLANSTDETVIESLYEYHNILYLSGTILRLADDLGTSQHELERGDVPKAIQCYMKDTNASEREAVEHVKFLIRETWKEMNTVTTASDCPFTDDLVAVATNLARAAQFIYLDGDGHGVQHSEIHQQMGGLLFQPYV</t>
  </si>
  <si>
    <t>36288867.seq</t>
  </si>
  <si>
    <t>[H336P]</t>
  </si>
  <si>
    <t>36288828.seq</t>
  </si>
  <si>
    <t>36288831.seq</t>
  </si>
  <si>
    <t>[I338T]</t>
  </si>
  <si>
    <t>36288690.seq</t>
  </si>
  <si>
    <t>[I338C]</t>
  </si>
  <si>
    <t>36288882.seq</t>
  </si>
  <si>
    <t>[S443C]</t>
  </si>
  <si>
    <t>36288717.seq</t>
  </si>
  <si>
    <t>[S443T]</t>
  </si>
  <si>
    <t>36288978.seq</t>
  </si>
  <si>
    <t>[S443A]</t>
  </si>
  <si>
    <t>[S443G]</t>
  </si>
  <si>
    <t>36289074.seq</t>
  </si>
  <si>
    <t>36289170.seq</t>
  </si>
  <si>
    <t>[S443V]</t>
  </si>
  <si>
    <t>36288957.seq</t>
  </si>
  <si>
    <t>[S443I]</t>
  </si>
  <si>
    <t>36288981.seq</t>
  </si>
  <si>
    <t>[S443F]</t>
  </si>
  <si>
    <t>36289029.seq</t>
  </si>
  <si>
    <t>[G444C]</t>
  </si>
  <si>
    <t>36289149.seq</t>
  </si>
  <si>
    <t>[G444S]</t>
  </si>
  <si>
    <t>36289056.seq</t>
  </si>
  <si>
    <t>[G444T]</t>
  </si>
  <si>
    <t>36289152.seq</t>
  </si>
  <si>
    <t>[G444F]</t>
  </si>
  <si>
    <t>36289011.seq</t>
  </si>
  <si>
    <t>[G444A]</t>
  </si>
  <si>
    <t>36289035.seq</t>
  </si>
  <si>
    <t>[G444I]</t>
  </si>
  <si>
    <t>36289179.seq</t>
  </si>
  <si>
    <t>[F562C]</t>
  </si>
  <si>
    <t>[F562T]</t>
  </si>
  <si>
    <t>36288990.seq</t>
  </si>
  <si>
    <t>[F562V]</t>
  </si>
  <si>
    <t>36289062.seq</t>
  </si>
  <si>
    <t>[F562I]</t>
  </si>
  <si>
    <t>36289134.seq</t>
  </si>
  <si>
    <t>36289182.seq</t>
  </si>
  <si>
    <t>[F562L]</t>
  </si>
  <si>
    <t>36288969.seq</t>
  </si>
  <si>
    <t>[F562S]</t>
  </si>
  <si>
    <t>36289185.seq</t>
  </si>
  <si>
    <t>[F562G]</t>
  </si>
  <si>
    <t>[M563S]</t>
  </si>
  <si>
    <t>36289116.seq</t>
  </si>
  <si>
    <t>[M563V]</t>
  </si>
  <si>
    <t>36289212.seq</t>
  </si>
  <si>
    <t>[M563G]</t>
  </si>
  <si>
    <t>36288972.seq</t>
  </si>
  <si>
    <t>36289071.seq</t>
  </si>
  <si>
    <t>[M563R]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</si>
  <si>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PI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</si>
  <si>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[I337T]</t>
  </si>
  <si>
    <t>[I337V]</t>
  </si>
  <si>
    <t>[I337L]</t>
  </si>
  <si>
    <t>36288732.seq</t>
  </si>
  <si>
    <t>36288684.seq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</si>
  <si>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T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</si>
  <si>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L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</si>
  <si>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V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</si>
  <si>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[I338V]</t>
  </si>
  <si>
    <t>[I338G]</t>
  </si>
  <si>
    <t>36288903.seq</t>
  </si>
  <si>
    <t>36288738.seq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</si>
  <si>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T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</si>
  <si>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C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</si>
  <si>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V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</si>
  <si>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G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</si>
  <si>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C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</si>
  <si>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T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</si>
  <si>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A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</si>
  <si>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G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</si>
  <si>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V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</si>
  <si>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</si>
  <si>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F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</si>
  <si>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C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</si>
  <si>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S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</si>
  <si>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T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</si>
  <si>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F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</si>
  <si>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A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</si>
  <si>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I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</si>
  <si>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T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</si>
  <si>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V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</si>
  <si>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I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</si>
  <si>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C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</si>
  <si>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L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</si>
  <si>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S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</si>
  <si>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G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</si>
  <si>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G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</si>
  <si>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V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</si>
  <si>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S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</si>
  <si>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RYKYRDGYSVANIETKSLVKRTVIDPVTL*</t>
  </si>
  <si>
    <t>Q6F5H2</t>
  </si>
  <si>
    <t>MSSCINPSTLATSVNGFKCLPLATNRAAIRIMAKNKPVQCLVSTKYDNLTVDRRSANYQPSIWDHDFLQSLNSNYTDETYKRRAEELKGKVKTAIKDVTEPLDQLELIDNLQRLGLAYHFEPEIRNILRNIHNHNKDYNWRKENLYATSLEFRLLRQHGYPVSQEVFSGFKDDKVGFICDDFKGILSLHEASYYSLEGESIMEEAWQFTSKHLKEMMITSNSKEEDVFVAEQAKRALELPLHWKKVPMLEARWFIHVYEKREDKNHLLLELAKLEFNTLQAIYQEELKDISGWWKDTGLGEKLSFARNRLVASFLWSMGIAFEPQFAYCRRVLTISIALITVIDDIYDVYGTLDELEIFTDAVARWDINYALKHLPGYMKMCFLALYNFVNEFAYYVLKQQDFDMLLSIKHAWLGLIQAYLVEAKWYHSKYTPKLEEYLENGLVSITGPLIITISYLSGTNPIIKKELEFLESNPDIVHWSSKIFRLQDDLGTSSDEIQRGDVPKSIQCYMHETGASEEVAREHIKDMMRQMWKKVNAYTADKDSPLTRTTAEFLLNLVRMSHFMYLHGDGHGVQNQETIDVGFTLLFQPIPLEDKDMAFTASPGTKG</t>
  </si>
  <si>
    <t>Q20HU7</t>
  </si>
  <si>
    <t>MSPVSAIPLAYKLCLPRSLISSSRELNPLHITIPNLGMCRRGKSMAPASMSMILTAAVSDDDRVQRRRGNYHSNLWDDDFIQSLSTPYGEPSYRESAERLKGEIKKMFRSMSKEDEELITPLNDLIQRLWMVDSVERLGIDRHFKNEIKSALDYVYSYWNEKGIGCGRDSVVADLNSTALGFRTLRLHGYNVSSEVLKVFEDQNGQFACSPSKTEGEIRSALNLYRASLIAFPGEKVMEDAEIFSSRYLKEAVQKIPDCSLSQEIAYALEYGWHTNMPRLEARNYMDVFGHPSSPWLKKNKTQYMDGEKLLELAKLEFNIFHSLQQEELQYISRWWKDSGLPKLAFSRHRHVEYYTLGSCIATDPKHRAFRLGFVKTCHLNTVLDDIYDTFGTMDEIELFTEAVRRWDPSETESLPDYMKGVYMVLYEALTEMAQEAEKTQGRDTLNYARKAWEIYLDSYIQEAKWIASGYLPTFQEYFENGKISSAYRAAALTPILTLDVPLPEYILKGIDFPSRFNDLASSFLRLRGDTRCYKADRARGEEASCISCYMKDNPGSTEEDALNHINSMINEIIKELNWELLRPDSNIPMPARKHAFDITRALHHLYKYRDGFSVATKETKSLVSRMVLEPVTL</t>
  </si>
  <si>
    <t>A7IZZ1</t>
  </si>
  <si>
    <t>MQCIAFHQFASSSSLPIWSSIDNRFTPKTSITSISKPKPKLKSKSNLKSRSRSSTCYSIQCTVVDNPSSTITNNSDRRSANYGPPIWSFDFVQSLPIQYKGESYTSRLNKLEKDVKRMLIGVENSLAQLELIDTIQRLGISYRFENEIISILKEKFTNNNDNPNPNYDLYATALQFRLLRQYGFEVPQEIFNNFKNHKTGEFKANISNDIMGALGLYEASFHGKKGESILEEARIFTTKCLKKYKLMSSSNNNNMTLISLLVNHALEMPLQWRITRSEAKWFIEEIYERKQDMNPTLLEFAKLDFNMLQSTYQEELKVLSRWWKDSKLGEKLPFVRDRLVECFLWQVGVRFEPQFSYFRIMDTKLYVLLTIIDDMHDIYGTLEELQLFTNALQRWDLKELDKLPDYMKTAFYFTYNFTNELAFDVLQEHGFVHIEYFKKLMVELCKHHLQEAKWFYSGYKPTLQEYVENGWLSVGGQVILMHAYFAFTNPVTKEALECLKDGHPNIVRHASIILRLADDLGTLSDELKRGDVPKSIQCYMHDTGASEDEAREHIKYLISESWKEMNNEDGNINSFFSNEFVQVCQNLGRASQFIYQYGDGHASQNNLSKERVLGLIITPIPM</t>
  </si>
  <si>
    <t>A7IZZ2</t>
  </si>
  <si>
    <t>MHCMAVRHFAPSSSLSIFSSTNINNHFFGREIFTPKTSNITTKKSRSRPNCNPIQCSLAKSPSSDTSTIVRRSANYDPPIWSFDFIQSLPCKYKGEPYTSRSNKLKEEVKKMLVGMENSLVQLELIDTLQRLGISYHFENEIISILKEYFTNISTNKNPKYDLYATALEFRLLREYGYAIPQEIFNDFKDETGKFKASIKNDDIKGVLALYEASFYVKNGENILEEARVFTTEYLKRYVMMIDQNIILNDNMAILVRHALEMPLHWRTIRAEAKWFIEEYEKTQDKNGTLLEFAKLDFNMLQSIFQEDLKHVSRWWEHSELGKNKMVYARDRLVEAFLWQVGVRFEPQFSHFRRISARIYALITIIDDIYDVYGTLEELELFTKAVERWDAKTIHELPDYMKLPFFTLFNTVNEMAYDVLEEHNFVTVEYLKNSWAELCRCYLEEAKWFYSGYKPTLKKYIENASLSIGGQIIFVYAFFSLTKSITNEALESLQEGHHAACRQGSLMLRLADDLGTLSDEMKRGDVPKSIQCYMHDTGASEDEAREHIKFLISEIWKEMNDEDEYNSIFSKEFVQACKNLGRMSLFMYQHGDGHASQDSHSRKRISDLIINPIPL</t>
  </si>
  <si>
    <t>Q2XSC5</t>
  </si>
  <si>
    <t>MSININMPAAAVLRPFRCSQLHVDETRRSGNYRPSAWDSNYIQSLNSQYKEKKCLTRLEGLIEQVKELKGTKMEAVQQLELIDDSQNLGLSYYFQDKIKHILNLIYNDHKYFYDSEAEGMDLYFTALGFRLFRQHGFKVSQEVFDRFKNENGTYFKHDDTKGLLQLYEASFLVREGEETLEQAREFATKSLQRKLDEDGDGIDANIESWIRHSLEIPLHWRAQRLEARWFLDAYARRPDMNPVIFELAKLNFNIVQATQQEELKALSRWWSSLGLAEKLPFVRDRLVESYFWAIPLFEPHQYGYQRKVATKIITLITSLDDVYDIYGTLDELQLFTNLFERWDNASIGRLPEYLQLFYFAIHNFVSEVAYDILKEKGFTSIVYLQRSWVDLLKGYLKEAKWYNSGYTPSLEEYFDNAFMTIGAPPVLSQAYFTLGSSMEKPIIESMYEYDNILRVSGMLVRLPDDLGTSSFEMERGDVPKSVQLYMKETNATEEEAVEHVRFLNREAWKKMNTAEAAGDSPLVSDVVAVAANLGRAAQFMYFDGDGNQSSLQQWIVSMLFEPYA</t>
  </si>
  <si>
    <t>A5Y5L5</t>
  </si>
  <si>
    <t>MNHHLIITPIFHLQIMLPVATLKRPPPPAATCSIYSFSRGTPSLVSKARLSTAAVGGMKNEPSPNHYSDISSSDLNLTRRSGNYGPTMWDFEYIQSIHNDYTEKKYMNRLNKLKEEMKKMIMAEGSQELEKLELIDNLQRLGVSYHFKHEIMQILSSIKQHSTPADSLYATALKFRLFREYGFHISQEIFGGLSETHTEDTKGMLYLYEASFLATEGESELEKARNWTEKHLREYLENKNDDQNVAELVHHALELPLHWRMLRIEARWFINFYKKKQDMIPLLLELAILDFNIVQAAHIEDLKYVARWWKETCLAENLPFARDRLVENFFWTIGVNFLPQYGYFRRIETKVNALVTTIDDVYDVFGTMDELQCFTHAFQRWNIDELDNLPDNMKMCYFALDNFINEVAGDAFEEHRVPILSYLRNAWTDLCKAYLREAKWYFSKYIPTMEEYMDNAWISISAPVILVHAYFLVANPVNKEVLHYLENYHDIIRWSALILRLANDLGTSSEELKRGDVPKSIQCYMNEKKVSEEEARQHIRLLISETWKKLNEAHNVAAHPFPKMFVKCAMNLARMAQCMYQHGDGHGHGDLNSETTNHIMALLFESIPPA</t>
  </si>
  <si>
    <t>Q1XBU5</t>
  </si>
  <si>
    <t>MVSILSNIGMMVVTFKRPSLFTSLRRRSANNIIITKHSHPISTTRRSGNYKPTMWDFQFIQSLHNPYEGDKYMKRLNKLKKEVKKMMMTVEGSHDEELEKLELIDNLERLGVSYHFKDEIMQIMRSINININIAPPDSLYTTALKFRLLRQHGFHISQDILNDFKDENGNLKQSICKDTKDILNSSKDEHDNLKQSTCNNTKGLLKLYEASFLSIENESFLRNTTKSTLAHLMRYVDQNRCGEEDNMIVELVVHALELPRHWMVPRLETRWYISIYERMSNANPLLLELAKLDFNIVQATHQQDLRILSRWWKNTGLAEKLPFSRDILVENMFWAVGALFEPQHSYFRRLITKVIVFISIIDDIYDVYGTLDELELFTLAIQRWDTKAMEQLPDYMKVCYLALINIINEVAYEVLKNHDINVLPYLTKSWADLCKSYLQEAKWYHNGYKPNLEEYMDNARISIGVPMVLVHSLFLVTNQITKEALDSLTNYPDIIRWSATIFRLNDDLGTSSDELKRGDVSKSIQCYMNEKGASEEEAIEHIEFLIQETWEAMNTAQSKNSPLSETFIEVAKNITKASHFMYLHSDVKSSISKILFEPIIISNVAFALK</t>
  </si>
  <si>
    <t>Q1XBU4</t>
  </si>
  <si>
    <t>MKAILLNNIGVLSSRPPRATCLFSINGGKPSSLIVVSKASSPNPTTIRRSGNYKPTMWDFQFIQSVNNLYAGDKYMERFDEVKKEMKKNLMMMVEGLIEELDVKLELIDNLERLGVSYHFKNEIMQILKSVHQQITCRDNSLYSTALKFRLLRQHGFHISQDIFNDFKDMNGNVKQSICNDTKGLLELYEASFLSTECETTLKNFTEAHLKNYVYINHSCGDQYNNIMMELVVHALELPRHWMMPRLETRWYISIYERMPNANPLLLELAKLDFNIVQATHQQDLKSLSRWWKNMCLAEKLSFSRNRLVENLFWAVGTNFEPQHSYFRRLITKIIVFVGIIDDIYDVYGKLDELELFTLAVQRWDTKAMEDLPYYMQVCYLALINTTNDVAYEVLRKHNINVLPYLTKSWTDLCKSYLQEARWYYNGYKPSLEEYMDNGWISIAVPMVLAHALFLVTDPITKEALESLTNYPDIIRCSATIFRLNDDLGTSSDELKRGDVPKSIQCYMNEKGVSEEEAREHIRFLIKETWKFMNTAHHKEKSLFCETFVEIAKNIATTAHCMYLKGDSHGIQNTDVKNSISNILFHPIII</t>
  </si>
  <si>
    <t>A5YZT3</t>
  </si>
  <si>
    <t>MAGITGGTYAAFLPMNMKLAARPSSGRHSRGCRPAVVPSAGKQMLLVRRHPPGSASWPTRAAAGGGGVPASAAAAASSGQAKEEEEEDRASRNTSSFEPSIWGDFFLTYSSPLATSSAQKARMVHRAEQLKEQVAKLIAASGACSLYHRIHLVDALERLCLDYLFEDEINDMVTQIHNVDVSGCDLQTVAMWFYLLRNHGYRVSSDVVFAKFRDEQGGFAANNPRDLLNLYNAACLRTHGETILDEAASFTSKCLKSLAPYTYMEASLASEIKRALEIPLPRSVRIYAAKSRIAEYGKQTEANELVLELAKLNYNLVQLQHQEELKIITRWWNDLELQTRLSFARDRVVECYFWMVGVYFEPSYSRARVILSKVLAIVSLLDDTYDVYGTSQECELFTKCIESWDPAATGGRLPGNMKFIFAKILDTCQSFEDELAPDEKYRMHYLKTFIIDLVRAYNEEVKWREQGYVPATVEEHLQVSARSGGCHLLSCTSFVGMGDVADQEAFEWVRGVPKIVKALCIILRLSDDLKSYEREKMNSHVASTMESCMKEHQVPLEVARVKIQETIDETWKDFNEEWLNLNTNSHLPRELLERIFNLTRTMVYIYQQDDAYTNCHVIKDTINSLFVEPVSIT</t>
  </si>
  <si>
    <t>B1NA83</t>
  </si>
  <si>
    <t>MSNLHVKKTDRIASGFDVAYLSAANKTHQWSIADDIASTPGSPRLHYPMDFNGQSTRTPDNFSMEYDKKIEEIKNLLRSKREEEPIDRLMFVDAIQRLGVNHNFEELIETILRNYYESTSANICGFHTLHDVSLFFRLMRQHGYDISSDVFNKFKGDDGRFRGELQRDTRGLMELYEASQLRFEGEYTLDEAESFSSQNLNKYLADMDCSSCRLVTNKLQHPYRKSIGRLTTRYDFRGKNQWGKTLHELAAMDLRMRKSEYQKELFQVSEWWKELRIAENLSLARNQPLKWYTCSMAILIDDITLSEQRIELTKSITFIYLIDDIFDVYGSPEELVIFAEAVSKWDYAAVETLPDYMKLCYKSLLDTTNEIGYKIYEKYGYNPIDSLKTTWASLCNAFLEEAKWFASGNLPNATKYLENGKVSSGVYVVMVHLFFLLGLGGTCGSAIHLNDTSKLMSSVATILRLWDDLGSAKDEHQDGKDGSYIECYMKEHISLSTEQAQQHAIDLISSEWKLLNKECFNLNHVSTSSIKKAALNTARMVPLMYSYDENQGLPILEEYVKIMLFD</t>
  </si>
  <si>
    <t>B1NA84</t>
  </si>
  <si>
    <t>MAFYIGNNLSGVPHACSLNTNITKFAKFGNMSNLHVKKTDRIASGFDVAYLSAANKTHQWSIADDIASTPGSPRLHYPMDLNGQSTRTPDNISLEYDKKIEEIKNLLQSKREEEPIDRLMFVDAIQRLGVNHNFEEMIETILRNYYESTSANICGFHTLHDVSLFFCLMRQHGYDISSNVFNKFKGDDGRFRGELQRDTRGLMELYEASQLRFEGEYTLDEAESFSSQNLNKYLADMDCSSRRLVTNKLQHPYRKSIGRLTTRYDFRGKNQWGKTLQELAAMDLRMRKSEYQKELFQVSEWWKALRIAENLSLARNQPLKWYTWSMAILIDDITLSEQRIELTKFITFIYLLDDIFDVYGSPEELVILAEAVSKWDYAAVETLPDYMKLCYKSLLDTTNEIGYKIYEKYGYNPIDSLKTTWASLCNAFLEEAKWFASGNLPNATKYLENGKVSSGVYVVMVHLFFLFGLGGTCGSAIHLNDTSKLMSSVATILRLWDDLGSAKDEHQDGKDGSYIECYMKEHTSLSLEQAQQHAIDLISSEWKLLNKECFSLNHVSTSSLKKAALNTAKIVPLMYSYDENQRLPILEEYVKFMLFD</t>
  </si>
  <si>
    <t>Q6ZH94</t>
  </si>
  <si>
    <t>MVCHVFSSFSSSLIRVLEAPLLLPAASASSSSSSSPASRSGGRRRRAAHVRPSPAIYPGRQELASHSSMLPTDFDIKVLIERHEALTDDVQEMLQHQRRRHQKTASGGRERIATVDHLRRLCMDHYFQDEVDDAMDACLLEELAHGGDLLDATLAFRLMREAGHHVSADEVLGRFTDDNGEFRLDYRKDIRGLLSLQDISHMNIGQEASLCKAKEFSTRNLESAINYLEPNLARYVRQSLDHPYHVSLNQYKARHHLSYLQTLPIRCTAMEELALADFQLNKLLHQMEMQEIKRWWMDLGLAQEIPVARDQVQKWFVWMMTAIQGASLSRCRIELTKIVSFVYIVDDIFDLVGTREELSCFTQAIRMWDLAAADSLPSCMRSCFRALHTVTNDIADMVEREHGVNPINHLKKAWAMLFDGFMTETKWLSAGQVPDSEEYLRNGVVTSGVPLVFVHLLFMLGHDVSQNAAEFVDHIPPVISCPAKILRLWDDLGSAKDEAQEGLDGSYKELYLKENPGLAAGEAEEHVRRLIAGEWEELNRECFSASPSRSSPATTFPAGFTQAALNAARMVGVMYGYDGERRLPVLDDYVRMLLF</t>
  </si>
  <si>
    <t>A7BG60</t>
  </si>
  <si>
    <t>MALNLLSSIPAACNFTRLSLPLSSKVNGFVPPITRVQYHVAASTTPIKPVDQTIIRRSADYGPTIWSFDYIQSLDSKYKGESYARQSEKLKEQVSAMLQQDDKVVDLDPLHQLELIDNLHRLGVSYHFEDEIKRTLDRIHNKNTNKSLYATALKFRILRQHGYNTPVKETFSRFMDEKGIFKLSSHSDDCKGMLALYEAAYLLVEEESSIFRDATSFTTAYLKEWVIKHDNIKHDDEHLCTLVNHALELPLHWRMPRLEARWFIDVYENGPDMSPILLELAKVDFNIVQAVHQENLKYASRWWKKTGLGENLNFVRDRIVENFLWTVGEKFEPQFGYFRRMSTMVIALITAVDDVYDVYGTLDELEIFTDAVERWDATAVEQLPHYMKLCFHALRNSINEMTFDALRDQGVDIVISYLTKAWADICKAYLVEAKWYNSGYIPSLQEYMENAWISIGSTVILVHAYTFTANPITKEGLEFVKDYPNIIRWSSVILRFADDLGTSSDELKRGDVHKSIQCYMHEAGVSEGEAREHINDLIAQTWMKMNRDRFGNPHFVSDVFVGIAMNLARMSQCMYQFGDGHGCGAQEITKARVLSLFIDPIA</t>
  </si>
  <si>
    <t>A7BG60_I346N</t>
  </si>
  <si>
    <t>MALNLLSSIPAACNFTRLSLPLSSKVNGFVPPITRVQYHVAASTTPIKPVDQTIIRRSADYGPTIWSFDYIQSLDSKYKGESYARQSEKLKEQVSAMLQQDDKVVDLDPLHQLELIDNLHRLGVSYHFEDEIKRTLDRIHNKNTNKSLYATALKFRILRQHGYNTPVKETFSRFMDEKGIFKLSSHSDDCKGMLALYEAAYLLVEEESSIFRDATSFTTAYLKEWVIKHDNIKHDDEHLCTLVNHALELPLHWRMPRLEARWFIDVYENGPDMSPILLELAKVDFNIVQAVHQENLKYASRWWKKTGLGENLNFVRDRIVENFLWTVGEKFEPQFGYFRRMSTMVNALITAVDDVYDVYGTLDELEIFTDAVERWDATAVEQLPHYMKLCFHALRNSINEMTFDALRDQGVDIVISYLTKAWADICKAYLVEAKWYNSGYIPSLQEYMENAWISIGSTVILVHAYTFTANPITKEGLEFVKDYPNIIRWSSVILRFADDLGTSSDELKRGDVHKSIQCYMHEAGVSEGEAREHINDLIAQTWMKMNRDRFGNPHFVSDVFVGIAMNLARMSQCMYQFGDGHGCGAQEITKARVLSLFIDPIA</t>
  </si>
  <si>
    <t>Q5UB07</t>
  </si>
  <si>
    <t>MLLNSSFISLPSFFKSQELGRTNLLIHRNGSPLLCYATNTNVSQRKSANYQPNIWNYDILQSLKHDYEDARYVDRSRRLQEEVKRMIKDENVNILELIDTVKQLGLSYHFEEEIGEALDRFLSLEKCSGRNNFGRSLHETALRFRLLREYGYDISPDIFEKFKDHNGNFKACLVQDIKGMLSLYDASFLSYEGEQILDEANAFTSIHLKDLSEGRSSILIDQVNHSLELPLYRRVQSLEARWFIDSYENRKDANKVLLEAAKLNFNIVQSTLQQDLKEMSRWWKGMGLAPRLSFGRDRLMECFFWAAGMTPFEPQFSNIRKGLTKVCSLITLIDDIYDVYGTLDELELFTTAVESWDINAIQILPEYMKIFFLALYTTVNDFTYDTIKETGHDILPYLVKVWSDMLKAFLQEAKWCHNKHMPKFDDYLNNAWVSVSGVVLLTHSYFLLNRNITKEGLGYLENCPMLLQTPSIIFRLCNDLATSSAELERGEGANSIICYMNENGVSEEVAYKHIQNLLDQTWKKMNKDRVINSPSSKYFSETIINLARISHCTYQYGDGHGAPDTLAKNRIKALILEPIN</t>
  </si>
  <si>
    <t>C1K5M3</t>
  </si>
  <si>
    <t>MIVGYRSTIITLSHPKLGNGKTISSNAIFQRSCRVRCSHSTTSSMNGFEDARDRIRESFGKLELSPSSYDTAWVAMVPSRHSLNEPCFPQCLDWIIENQREDGSWGLNPTHPLLLKDSLSSTLACLLALTKWRVGDEQIKRGLGFIETYGWAVDNKDQISPLGFEVIFSSMIKSAEKLDLNLPLNLHLVNLVKCKRDSTIKRNVEYMGEGVGELCDWKEMIKLHQRQNGSLFDSPATTAAALIYHQHDQKCYQYLNSIFQQHKNWVPTMYPTKVHSLLCLVDTLQNLGVHRHFKSEIKKALDEIYRLWQQKNEQIFSNVTHCAMAFRLLRMSYYDVSSDELAEFVDEEHFFATNGKYKSHVEILELHKASQLAIDHEKDDILDKINNWTRAFMEQKLLNNGFIDRMSKKEVELALRKFYTTSHLAENRRYIKSYEENNFKILKAAYRSPNINNKDLLAFSIHDFELCQAQHREELQQLKRWFEDYRLDQLGLAERYIHASYLFGVTVIPEPELSDARLMYAKYVMLLTIVDDHFESFASKDECFNIIELVERWDDYASVGYKSEKVKVFFSVFYKSIEELATIAEIKQGRSVKNHLINLWLELMKLMLMERVEWCSGKTIPSIEEYLYVTSITFCAKLIPLSTQYFLGIKISKDLLESDEICGLWNCSGRVMRILNDLQDSKREQKEVSINLVTLLMKSMSEEEAIMKIKEILEMNRRELLKMVLVQKKGSQLPQLCKDIFWRTSKWAHFTYSQTDGYRIAEEMKNHIDEVFYKPLNH</t>
  </si>
  <si>
    <t>Organism</t>
  </si>
  <si>
    <t>Ref</t>
  </si>
  <si>
    <t>Solanum lycopersicum</t>
  </si>
  <si>
    <t>Schilmiller, A. L., Schauvinhold, I., Larson, M., Xu, R., Charbonneau, A. L., Schmidt, A., Wilkerson, C., Last, R. L., and Pichersky, E. (2009) Proc Natl Acad Sci U S A 106, 10865-10870</t>
  </si>
  <si>
    <t>Crocoll, C., Asbach, J., Novak, J., Gershenzon, J., and Degenhardt, J. (2010) Plant Mol Biol 73, 587-603</t>
  </si>
  <si>
    <t>Bohlmann, J., Phillips, M., Ramachandiran, V., Katoh, S., and Croteau, R. (1999) Arch Biochem Biophys 368, 232-243</t>
  </si>
  <si>
    <t>Abies grandis</t>
  </si>
  <si>
    <t>Bohlmann, J., Steele, C. L., and Croteau, R. (1997) J Biol Chem 272, 21784-21792</t>
  </si>
  <si>
    <t>G1JUH1</t>
  </si>
  <si>
    <t>Q84SM8</t>
  </si>
  <si>
    <t>Picea abies</t>
  </si>
  <si>
    <t>A6XH05</t>
  </si>
  <si>
    <t>Salvia fruticosa</t>
  </si>
  <si>
    <t>Q5CD82</t>
  </si>
  <si>
    <t>Citrus unshiu</t>
  </si>
  <si>
    <t>Arabidopsis thaliana</t>
  </si>
  <si>
    <t>T1RR72</t>
  </si>
  <si>
    <t>Lavandula viridis</t>
  </si>
  <si>
    <t>Q4JHG3</t>
  </si>
  <si>
    <t>Perilla citriodora</t>
  </si>
  <si>
    <t>Q6USK1</t>
  </si>
  <si>
    <t>Ocimum basilicum</t>
  </si>
  <si>
    <t>Q8GUE4</t>
  </si>
  <si>
    <t>Cinnamomum tenuipilum</t>
  </si>
  <si>
    <t>Q8L5K3</t>
  </si>
  <si>
    <t>Q40322</t>
  </si>
  <si>
    <t>Mentha spicata</t>
  </si>
  <si>
    <t>Q9SPN0</t>
  </si>
  <si>
    <t>Artemissia annua</t>
  </si>
  <si>
    <t>Q84NC8</t>
  </si>
  <si>
    <t>Antirrhinum majus</t>
  </si>
  <si>
    <t>Q84KL6</t>
  </si>
  <si>
    <t>Pinus taeda</t>
  </si>
  <si>
    <t>Q84KL3</t>
  </si>
  <si>
    <t>Q94G53</t>
  </si>
  <si>
    <t>A6XH06</t>
  </si>
  <si>
    <t>Salvia pomifera</t>
  </si>
  <si>
    <t>E2E2P0</t>
  </si>
  <si>
    <t>Origanum vulgare</t>
  </si>
  <si>
    <t>B3TPQ7</t>
  </si>
  <si>
    <t>Magnolia grandiflora</t>
  </si>
  <si>
    <t>Picea sitchensis</t>
  </si>
  <si>
    <t>Iijima, Y., Davidovich-Rikanati, R., Fridman, E., Gang, D. R., Bar, E., Lewinsohn, E., and Pichersky, E. (2004) Plant Physiol 136, 3724-3736</t>
  </si>
  <si>
    <t>Lavandula angustifolia</t>
  </si>
  <si>
    <t>Landmann, C., Fink, B., Festner, M., Dregus, M., Engel, K.-H., and Schwab, W. (2007) Archives of Biochemistry and Biophysics 465, 417-429</t>
  </si>
  <si>
    <t>MSCARITVTLPYRSAKTSIQRGITHYPALIRPRFSACTPLASAMPLSSTPLINGDNSQRKNTRQH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</si>
  <si>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Chen, F., Tholl, D., D'Auria, J. C., Farooq, A., Pichersky, E., and Gershenzon, J. (2003) Plant Cell 15, 481-494</t>
  </si>
  <si>
    <t>P0DI76</t>
  </si>
  <si>
    <t>MATLRISSALIYQNTLTHHFRLRRPHRFVCKSMTKTTPDTTLVELS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</si>
  <si>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Coffea arabica</t>
  </si>
  <si>
    <t>Del Terra, L., Lonzarich, V., Asquini, E., Navarini, L., Graziosi, G., Suggi Liverani, F., and Pallavicini, A. (2013) Phytochemistry 89, 6-14</t>
  </si>
  <si>
    <t>Fäldt, J., Arimura, G., Gershenzon, J., Takabayashi, J., and Bohlmann, J. (2003) Planta 216, 745-751</t>
  </si>
  <si>
    <t>Bohlmann, J., Martin, D., Oldham, N. J., and Gershenzon, J. (2000) Arch Biochem Biophys 375, 261-269</t>
  </si>
  <si>
    <t>Shimada, T., Endo, T., Fujii, H., Hara, M., and Omura, M. (2005) Plant Science 168, 987-995</t>
  </si>
  <si>
    <t>MALNLLSSLPAACNFTRLSLPLSSKVNGFVPPITRVQYPMAASTTTIKPVDQTII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</si>
  <si>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Shimada, T., Endo, T., Fujii, H., Hara, M., Ueda, T., Kita, M., and Omura, M. (2004) Plant Science 166, 49-58</t>
  </si>
  <si>
    <t>Citrus limon</t>
  </si>
  <si>
    <t>Lücker, J., El Tamer, M. K., Schwab, W., Verstappen, F. W., van der Plas, L. H., Bouwmeester, H. J., and Verhoeven, H. A. (2002) Eur J Biochem 269, 3160-3171</t>
  </si>
  <si>
    <t>MSSCINPSTLVTSVNAFKCLPLATNKAAIRIMAKYKPVQCLISAKYDNLTVD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</si>
  <si>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Demissie, Z. A., Sarker, L. S., and Mahmoud, S. S. (2011) Planta 233, 685-696</t>
  </si>
  <si>
    <t>Coriandrum sativum</t>
  </si>
  <si>
    <t>Galata, M., Sarker, L. S., and Mahmoud, S. S. (2014) Phytochemistry 102, 64-73</t>
  </si>
  <si>
    <t>Santalum album</t>
  </si>
  <si>
    <t>Jones, C. G., Keeling, C. I., Ghisalberti, E. L., Barbour, E. L., Plummer, J. A., and Bohlmann, J. (2008) Arch Biochem Biophys 477, 121-130</t>
  </si>
  <si>
    <t>Pseudotsuga menziesii</t>
  </si>
  <si>
    <t>Huber, D. P., Philippe, R. N., Godard, K. A., Sturrock, R. N., and Bohlmann, J. (2005) Phytochemistry 66, 1427-1439</t>
  </si>
  <si>
    <t>Salvia officinalis</t>
  </si>
  <si>
    <t>Wise, M. L., Savage, T. J., Katahira, E., and Croteau, R. (1998) J Biol Chem 273, 14891-14899</t>
  </si>
  <si>
    <t>O81191</t>
  </si>
  <si>
    <t>MSSLIMQVVIPKPAKIFHNNLFSVISKRHRFSTTITTRGGRWAHCSLQMGNEIQTGRRTGGYQPTLWDFSTIQLFDSEYKEEKHLMRAAGMIAQVNMLLQEEVDSIQRLELIDDLRRLGISCHFDREIVEILNSKYYTNNEIDESDLYSTALRFKLLRQYDFSVSQEVFDCFKNDKGTDFKPSLVDDTRGLLQLYEASFLSAQGEETLHLARDFATKFLHKRVLVDKDINLLSSIERALELPTHWRVQMPNARSFIDAYKRRPDMNPTVLELAKLDFNMVQAQFQQELKEASRWWNSTGLVHELPFVRDRIVECYYWTTGVVERREHGYERIMLTKINALVTTIDDVFDIYGTLEELQLFTTAIQRWDIESMKQLPPYMQICYLALFNFVNEMAYDTLRDKGFNSTPYLRKAWVDLVESYLIEAKWYYMGHKPSLEEYMKNSWISIGGIPILSHLFFRLTDSIEEEDAESMHKYHDIVRASCTILRLADDMGTSLDEVERGDVPKSVQCYMNEKNASEEEAREHVRSLIDQTWKMMNKEMMTSSFSKYFVQVSANLARMAQWIYQHESDGFGMQHSLVNKMLRGLLFDRYE</t>
  </si>
  <si>
    <t>O81193</t>
  </si>
  <si>
    <t>MSSISINIAMPLNSLHNFERKPSKAWSTSCTAPAARLRASSSLQQEKPHQIRRSGDYQPSLWDFNYIQSLNTPYKEQRHFNRQAELIMQVRMLLKVKMEAIQQLELIDDLQYLGLSYFFQDEIKQILSSIHNEPRYFHNNDLYFTALGFRILRQHGFNVSEDVFDCFKIEKCSDFNANLAQDTKGMLQLYEASFLLREGEDTLELARRFSTRSLREKFDEGGDEIDEDLSSWIRHSLDLPLHWRVQGLEARWFLDAYARRPDMNPLIFKLAKLNFNIVQATYQEELKDISRWWNSSCLAEKLPFVRDRIVECFFWAIAAFEPHQYSYQRKMAAVIITFITIIDDVYDVYGTIEELELLTDMIRRWDNKSISQLPYYMQVCYLALYNFVSERAYDILKDQHFNSIPYLQRSWVSLVEGYLKEAYWYYNGYKPSLEEYLNNAKISISAPTIISQLYFTLANSIDETAIESLYQYHNILYLSGTILRLADDLGTSQHELERGDVPKAIQCYMNDTNASEREAVEHVKFLIREAWKEMNTVTTASDCPFTDDLVAAAANLARAAQFIYLDGDGHGVQHSEIHQQMGGLLFQPYV</t>
  </si>
  <si>
    <t>Perilla frutescens</t>
  </si>
  <si>
    <t>Yuba, A., Yazaki, K., Tabata, M., Honda, G., and Croteau, R. (1996) Arch Biochem Biophys 332, 280-287</t>
  </si>
  <si>
    <t>Quercus ilex</t>
  </si>
  <si>
    <t>Fischbach, R. J., Zimmer, W., and Schnitzler, J. P. (2001) Eur J Biochem 268, 5633-5638</t>
  </si>
  <si>
    <t>Schizonepeta tenuifolia</t>
  </si>
  <si>
    <t>Maruyama, T., Ito, M., Kiuchi, F., and Honda, G. (2001) Biol Pharm Bull 24, 373-377</t>
  </si>
  <si>
    <t>Mentha aquatica</t>
  </si>
  <si>
    <t>Crowell, A. L., Williams, D. C., Davis, E. M., Wildung, M. R., and Croteau, R. (2002) Arch Biochem Biophys 405, 112-121</t>
  </si>
  <si>
    <t>Agastache rugosa</t>
  </si>
  <si>
    <t>Maruyama, T., Saeki, D., Ito, M., and Honda, G. (2002) Biol Pharm Bull 25, 661-665</t>
  </si>
  <si>
    <t>Dudareva, N., Martin, D., Kish, C. M., Kolosova, N., Gorenstein, N., Faldt, J., Miller, B., and Bohlmann, J. (2003) Plant Cell 15, 1227-1241</t>
  </si>
  <si>
    <t>MAFCISYLGAVLPFSLSPRTKFAIFHNTSKHAAYKTCRWNIP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</si>
  <si>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Salvia stenophylla</t>
  </si>
  <si>
    <t>Hoelscher, D. J., Williams, D. C., Wildung, M. R., and Croteau, R. (2003) Phytochemistry 62, 1081-1086</t>
  </si>
  <si>
    <t>McKay, S. A., Hunter, W. L., Godard, K. A., Wang, S. X., Martin, D. M., Bohlmann, J., and Plant, A. L. (2003) Plant Physiol 133, 368-378</t>
  </si>
  <si>
    <t>Fragaria ananassa</t>
  </si>
  <si>
    <t>Aharoni, A., Giri, A. P., Verstappen, F. W., Bertea, C. M., Sevenier, R., Sun, Z., Jongsma, M. A., Schwab, W., and Bouwmeester, H. J. (2004) Plant Cell 16, 3110-3131</t>
  </si>
  <si>
    <t>Fragaria vesca</t>
  </si>
  <si>
    <t>Lotus japonicus</t>
  </si>
  <si>
    <t>Arimura, G., Ozawa, R., Kugimiya, S., Takabayashi, J., and Bohlmann, J. (2004) Plant Physiol 135, 1976-1983</t>
  </si>
  <si>
    <t>Hosoi, M., Ito, M., Yagura, T., Adams, R. P., and Honda, G. (2004) Biol Pharm Bull 27, 1979-1985</t>
  </si>
  <si>
    <t>Vitis vinifera</t>
  </si>
  <si>
    <t>Martin, D. M., and Bohlmann, J. (2004) Phytochemistry 65, 1223-1229</t>
  </si>
  <si>
    <t>Martin, D. M., Faldt, J., and Bohlmann, J. (2004) Plant Physiol 135, 1908-1927</t>
  </si>
  <si>
    <t>MSVISILPLASKSCLYKSLMSSTHELKALCRPIATLGMCRRGKSVMASKSTSLTTAVSDDGVQ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</si>
  <si>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Fäldt, J., Martin, D., Miller, B., Rawat, S., and Bohlmann, J. (2003) Plant Mol Biol 51, 119-133</t>
  </si>
  <si>
    <t>Melaleuca alternifolia</t>
  </si>
  <si>
    <t>Shelton, D., Zabaras, D., Chohan, S., Wyllie, S. G., Baverstock, P., Leach, D., and Henry, R. (2004) Plant Physiol Biochem 42, 875-882</t>
  </si>
  <si>
    <t>Shimada, T., Endo, T., Fujii, H., and Omura, M. (2005) Scientia Horticulturae 105, 507-512</t>
  </si>
  <si>
    <t>Byun-McKay, A., Godard, K. A., Toudefallah, M., Martin, D. M., Alfaro, R., King, J., Bohlmann, J., and Plant, A. L. (2006) Plant Physiol 140, 1009-1021</t>
  </si>
  <si>
    <t>Cannabis sativa</t>
  </si>
  <si>
    <t>Günnewich, N., Page, J. A., Köllner, T. G., Degenhardt, J., and Kutchan, T. (2007) Nat Prod Commun 2, 223-232</t>
  </si>
  <si>
    <t>Nicotiana suaveolens</t>
  </si>
  <si>
    <t>Roeder, S., Hartmann, A. M., Effmert, U., and Piechulla, B. (2007) Plant Mol Biol 65, 107-124</t>
  </si>
  <si>
    <t>Solanum lycopersicum </t>
  </si>
  <si>
    <t>Falara, V., Akhtar, T. A., Nguyen, T. T., Spyropoulou, E. A., Bleeker, P. M., Schauvinhold, I., Matsuba, Y., Bonini, M. E., Schilmiller, A. L., Last, R. L., Schuurink, R. C., and Pichersky, E. (2011) Plant Physiol 157, 770-789</t>
  </si>
  <si>
    <t>MSIFSTRYLVTPFSSFSPPKAFVSKACSLSTGQPLNYSPNISTNIISSSNGIINPI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</si>
  <si>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G1JUH4</t>
  </si>
  <si>
    <t>MVSIFSNAGMMMVTFNRPSFTCFSSLHHYSISARGAINNISTPISATRRSGNYKPTMWDFQFIQSLHNPYEGDKYMKRLNELKKEVKKMMMTVEGSHDEELEKLELIDNLERLGVSYHFKDEIMQILRSINININIAPPDSLYTTSLKFRLLRQHGFHISQDVLKDFKDENGNLKQSICKDTKGMLELYEASFLSTETENTLKSATRFTMSHLKNYVDNHSCGNQDDDIIVELVVHALELPRHWMMPKLETEWYIRIYGRMPNANPLLLELAKLDFNIVQAAHQQDLKILSRWWKSMSLAEKLSFSRDRLVEDFFWSVGLAFEPQHSLCRRMLAKNVAFIIVIDDIYDVYGSLDELEIFTHAVERWDIKAMEQLPDYMKICYLSLFNTTNEMAYHILKQQGINVLPYLTKQWTDLCKSYLQEAKWYHNGHKPRLEEYMDNAWISIATPLVLLHAFIFLTNPITQEALESLNNYPDIIRRCAIINRFVDDLGTSSDELKRGDVPKSIQCYMNDTGASEEEAREHINLLIKEMWEVMNKDQISKQVLFSEEFIKIVFNFSRTSHCVYQHGDGHGIQNSHITNRISKLLFEPLII</t>
  </si>
  <si>
    <t>G1JUH5</t>
  </si>
  <si>
    <t>MYKLEMTMSISKSNLISKLEVPKSCISNVPIRRSGNYQPSIWDYNHIQSLKNHYSDEKFMRRRNELKMEVKIMLSDRNMKQLEQLEIIDNLQRLGLSYHFEDEIYSILNNLSDKGSKRDHLYAKALEFRLLRQHGFNIVSQETFGGFYDNTTGFGEIHHNEDTKGMLYLYEASFLAIEGEKELELARNLTEEHLREYLADQNKNDVDQNLVELVHHALELPLHWRMLRLETKWFINYYKKRQDKMIPFLLELATLDFNIVQAAHIEDLKYVARWWKETCLAENLPFARDRLVENFFWTIGVNFLPQYGYFRRIATKVNALVTTIDDVYDVFGTLDELQIFTHAIERWSIDELDRLPDNMKMCYYALDNFINQLADDAFEEQGIFISPYLRNSWRDLCKSYLREAKWYHSQYIPSMEEYMDNAWISISAPVILVHAYFLVANPVNKEALHYLENNYHDIIRCSALILRLANDLGTSSDELKRGDVPKSIQCYMNETQASEEEARQYIRLLISQTWKKLNEAHWLAADPFPKIFVTCAMNLARMAQCMYQHGDGHGGNNSTTKNHIMALLFESVPLGHKHSSAEKEDHSMVNYREKFMI</t>
  </si>
  <si>
    <t>Zea mays</t>
  </si>
  <si>
    <t>Lin, C., Shen, B., Xu, Z., Köllner, T. G., Degenhardt, J., and Dooner, H. K. (2008) Plant Physiol 146, 940-951</t>
  </si>
  <si>
    <t>Nagegowda, D. A., Gutensohn, M., Wilkerson, C. G., and Dudareva, N. (2008) Plant J 55, 224-239</t>
  </si>
  <si>
    <t>Oryza sativa subsp. japonica</t>
  </si>
  <si>
    <t>Yuan, J. S., Köllner, T. G., Wiggins, G., Grant, J., Degenhardt, J., and Chen, F. (2008) Plant J 55, 491-503</t>
  </si>
  <si>
    <t>Citrus jambhiri</t>
  </si>
  <si>
    <t>Kohzaki, K., Gomi, K., Yamasaki-Kokudo, Y., Ozawa, R., Takabayashi, J., and Akimitsu, K. (2009) J Plant Physiol 166, 1700-1704</t>
  </si>
  <si>
    <t>Medicago truncatula</t>
  </si>
  <si>
    <t>Navia-Gine, W. G., Yuan, J. S., Mauromoustakos, A., Murphy, J. B., Chen, F., and Korth, K. L. (2009) Plant Physiol Biochem 47, 416-425</t>
  </si>
  <si>
    <t>MSSLIMQVVIPKPAKFFHNNLFSLSSKRHRFSTTTTTRGGRWARCSLQTGNEIQTE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</si>
  <si>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Kampranis, S. C., Ioannidis, D., Purvis, A., Mahrez, W., Ninga, E., Katerelos, N. A., Anssour, S., Dunwell, J. M., Degenhardt, J., Makris, A. M., Goodenough, P. W., and Johnson, C. B. (2007) Plant Cell 19, 1994-2005</t>
  </si>
  <si>
    <t>MSSLVMHVGIVNKPAITYLPTLSRSASNLHNVSSTRLQTSCSLQLDYKPVDET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</si>
  <si>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Leferink, N. G. H., Jervis, A. J., Zebec, Z., Toogood, H. S., Hay, S., Takano, E., and Scrutton, N. S. (2016) ChemistrySelect 1, 1893-1896</t>
  </si>
  <si>
    <t>MPLNSLHNLERKPSKAWSTSCTAPAARLQASFSLQQEEPRQI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</si>
  <si>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SSISQKVVIGLNKAAANNNLQNLDRRGFKTRCVSSSKAASCLRASCSLQLDVKPVQEG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</si>
  <si>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Ito, M., and Honda, G. (2007) Phytochemistry 68, 446-453</t>
  </si>
  <si>
    <t>Yang, T., Li, J., Wang, H. X., and Zeng, Y. (2005) Phytochemistry 66, 285-293</t>
  </si>
  <si>
    <t>MALQMIAPFLSSFLPNPRHSLAAHGLTHQKCVSKHISCSTTTPTYSTTVP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</si>
  <si>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ALKVLSVATQMAIPSNLTTCLQPSHFKSSPKLLSSTNSSSRSRLRVYCSSSQLTT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</si>
  <si>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Colby, S. M., Alonso, W. R., Katahira, E. J., McGarvey, D. J., and Croteau, R. (1993) J Biol Chem 268, 23016-23024</t>
  </si>
  <si>
    <t>GNAYMRIYSTKTTRITANATVNAADTHVRRSANYKPSSWSFDHIQSLSSKYTGDDYVARANTLKDAVKTMIRKSGNSLRTLELVDELQRLGISYLFEEEISNLLETIYYNYYKFPENWNKINLNLKALGFRLLRQHGYHVPQEIFLNFKDKNQNLNSYLLNDVVEMLNLYEASYHSFEDESILDDARDITTKYLKESLEKIDGSIFSSVTHALEQPLHWRVPRVEAKWFIELYEKKNGMSPTLVELAKLDFDMVQAIHLEDLKHASRWWRDTSWDTKLTFARDLIVENFLWTIGFSYLPNFSRGRRTITKVAVMITTLDDVYDVFGTLGELEQFTDVINRWDIKAIEQLPDYMKICFLGLYKSINDITHETLANKGFLILPYLKKAWADLCKAYLVEAQWYHRGHIPTLNEYLDNACVSISGPVALMHVHFLTSVSSIEEIHQCIQRTENIVHYVSLIFRLADDLGTSLGEMERGDTLKSIQLHMHETGATEPEARSYIKLLINKTWKKLNKERATVNSESSQEFIDYATNLVRMAQFMYGEGDEDFGLDVIKSHVLSLLFTPIQGI</t>
  </si>
  <si>
    <t>Phillips, M. A., Wildung, M. R., Williams, D. C., Hyatt, D. C., and Croteau, R. (2003) Arch Biochem Biophys 411, 267-276</t>
  </si>
  <si>
    <t>MSPVSVISLPSDLCLPTSFIDRSGRELIPLHITIPNVAMRRQGKLMTRASMSMNLRTAVSDDAVI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</si>
  <si>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ALVSAVPLNSKLCLRRTLFGFSHELKAIHSTVPNLGMCRGGKSIAPSMSMSSTTSVSNEDGVP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</si>
  <si>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Lu, S., Xu, R., Jia, J. W., Pang, J., Matsuda, S. P., and Chen, X. Y. (2002) Plant Physiol 130, 477-486</t>
  </si>
  <si>
    <t>MASMCTFSSPFLLCNSSISRTNIVACNKQTSTLQAQVKNVATIETTN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</si>
  <si>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ATLSMQVSILSKEVKNVNNIGMRASKPMVARRVSTTRLRPICSASLQVEEET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PYV</t>
  </si>
  <si>
    <t>MSTISIHHVGILRNPLPSKNKRALINNPWSLSLPRSSSASRLVKPCRISSKPDTKPAEITRRSANYEPSLWDFDYLQSLNGHQHYKKEEQLKREEELIVQVKMLLGTKMEAVKQLELIDDLKNLGLSYFFRDEIKKILTSIYNNSFENNNKVGDLYFTALGFRLLRQHGFNVSQRIFDCFKNEKGIHFDETLIGEDIKATLQLYEASFHLREGENTLELARQISTKYLQKMVDEGRINDENLSSWIRHSLDLPLHWRIQRLEARWFLDAYAAREDKNPLIFELAKLDFNIIQATQQEELKEVSRWWNDSCLAEKLPFVRDRIVKCCFWAVGLFELLEFGYQRKITAIIIHLITAIDDVYDVYGTLDELQLLTNAIRRWDTLSIDQLPYYMQLCYMTLHNYVSDLGYDILKDRGINTIPHIHQTWVSLVEAYLKEAKWYESGYTPSLEEYLNNAGFSIGVIPIVVALELSIPNSTIHHRTRIDHRHEILHQSGLVLRLADDLGTAQHEMEKGDVPKAIQCYMKDTNASEEEAREHVRFMIGEAWKGLNTAMAKADDCPFTEQAVEAAANLGRAAQFIYLDGDGHGNFQIRQHVEKLFFHPYV</t>
  </si>
  <si>
    <t>E2E2P1</t>
  </si>
  <si>
    <t>E2E2N3</t>
  </si>
  <si>
    <t>MSTISINLMSIIRNPLHSKSKRALINKHPSSSASRLVQPCRISSKIDTKPAEITRRSGNYEPSLWDFDYLQSLNTHHHYKKEEQLKREEELIVQVKMLLGTKMEAVEQLELIDDLKNLGLSYFFRDEIKKILTSIYNNSFENNNKVGDLYFTALGFRLLRQHGFNVSQRIFDCFKNEKGSHFDETLIGEDIKATLQLYEASFHLREGENTLELARQISTKYLQKMVDEGRINDENLSSWIRHSLDLPLHWRIQRLEARWFLDAYAVREDKNPLIFELAKLDFNIIQATQQEELKEVSRWWNDSCLAEKLPFLRDRIVEAYFWGVALFELLEFGYQRKITAIIIILVTAIDDVYDVYGTLDELQLFTDVIRRWNTQSIDQLPYYMQLCYMTLYNYVSNLGYEILKDRGINTIPHIHQSWVSLVEAFLKEEEWYESGYTPSLKEYLNNASISVGAIAVVIALELSIPNSTIHHRTRIDHRHKILHLSGLVSRLANDLGTAQHEMEKGNVPTAIQCYMKDTNASEEEAWEHVRFMIGEAWKRLNTAMAEADDCPFTEQAVEAAANFGRAAQFIYREGDGHGHFQIHQHVENLFFHPYV</t>
  </si>
  <si>
    <t>MALKLLFQCSPCSPSSLAPLQPVLVLVRPPSGAKARRNLRCCASTQVTELMT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</si>
  <si>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Lee, S., and Chappell, J. (2008) Plant Physiol 147, 1017-1033</t>
  </si>
  <si>
    <t>Jia, J. W., Crock, J., Lu, S., Croteau, R., and Chen, X. Y. (1999) Arch Biochem Biophys 372, 143-149</t>
  </si>
  <si>
    <t>Masumoto, N., Korin, M., and Ito, M. (2010) Phytochemistry 71, 1068-1075</t>
  </si>
  <si>
    <t>C0KWV7</t>
  </si>
  <si>
    <t>Perilla frutescens var. hirtella</t>
  </si>
  <si>
    <t>MSSMRIYVAIMKKPSVKHVDNVDKKASKPSWRVSSSATAGLRASSSLQLDVKKPADEILTARRSGNYQPSLWDFNYLQPLNTTHYKEERHLKREAELIEQVKMLLEEEMEAVQQLELVDDLKNLGLSYFFEDQIKQILTFIYNEHKCFRSNVEAEERDLYFTALGFRLLRQHGFQVSQEVFDCFKNEEGSDFKASLGDDTKGLVQLYEASFLLREGEDTLELARQYATKFLQKKVDHELIDDDNNLLSWIRHSLEIPLHWRIQRLEARWFLDAYATRHDVNPIILELAKLDFNIIQATQQEELKDLSRWWNSTCLAEKLPFVRDRLVESYFWAIALFEPHQYGYHRKIAAKIITLITSLDDVYDIYGTLDELQLFTDAIQRWDTESISRLPYYMQLFYMVLYNFVSELAYDGLKEKGFITIPYLQRSWADLVEAYLKEAKWFYNGYTPSMEEYLNNAYISIGATPVISQVFFTLATSIDKPVIESLYEYHRILRLSGMLVRLPDDLGTSPFEMKRGDVPKAILLYMKERNATEIEAQEHVRFLIREAWKEMNTATAAADCPLTDDLVAAAANLGRAAQFMYLDGDGNHSQLHQRIASLLFEPYA</t>
  </si>
  <si>
    <t>C0KWV6</t>
  </si>
  <si>
    <t>MCSISQKVVIGLNKAAANNNLQNLDRRGFKTRCVSSSKAASCLRASCSLQLDVKPAQEGRRSGNYQPSIWDFNYVQSLNTPYKEERYLTRHAELIVQVKPLLEKKMEAAQQLELIDDLNNLGLSYFFQDRIKQILSFIYDENQCFHSNINDQAEKRDLYFTALGFKLLRQHGFDVSQEVFDCFKNDNGSDFKASLSDNTKGLLQLYEASFLVREGEDTLEQARQFATKFLRRKLDEIDDNHLLSCIHHSLEIPLHWRIQRLEARWFLDAYATRHDMNPAILELAKLDFNIIQATHQEELKDVSRWWQNTRLAEKLPFVRDRLVESYFWAIALFEPHQYGYQRRVAAKIITLATSIDDVYDIYGTLDELQLFTDNFRRWDTESLGIPPYSMQLFYMVIHNFVSELACEILKEKGFIVIPYLQRSWIDLAESFLKEANWYYSGYTPSLEEYIDNGSVSIGAVAVLSQVYFTLANSIEKPKIESMYKYHHILRLSGLLVRLHDDLGTSLFEKKRGDVPKAVEICMKERNVTEEEAEEHVKYLIREAWKEMNTATAAAGCPFMDELNVAAANLGRAAQFVYLDGDGHGVQHSKIHQQMGGLMFEPYL</t>
  </si>
  <si>
    <t>C0KWV5</t>
  </si>
  <si>
    <t>MSSMRIYVAIMKKPSVKHVDYVDKKASKPSWRVSSSATAGLRASSSLQLDVKKPADEILTARRSGNYQPSLWDFNYLQSLNTTHYKEERHLKREAELIEQVKMLLDEEMGAVQKLDLVDDLKNLGLSYFFEDQIKQILTFIYNEHECFRSNVEAKERDLYFTALGFRLLRQHGFQVSQEVFDCFKNEEGSDFKASLGDDTKGLVQLYEASFLLREGEDTLELARQYATKFLQKKVDHELIDDDSNLLSWIRHSLEIPLHWRIQRLEARWFLDAYATRHDVNPIILELAKLDFNIIQATQQEELKDLSRWWNSTCLVEKLPFVRDRLVESYFWAIALFEPHQYGYHRKIAAKIITLITSLDDVYDIYGTLDELQLFTDAIQRWDTESISRLAYYMQLFYMVLYNFVSELAYDGLKEKGFITIPYLQRSWADLVEAYLKEAKWFYNGYTPSMEEYLNNAYISIGATPVISQVFFTLATSIDKPVIESLYEYHRILRLSGMLVRLPDDLGTSPFEMKRGDVPKTIELYMKERNATEIEAQEHVRFLIREAWREMNTATAAADCPFTDDLVAAAANLGRAAQFMYLDGDGNHSQLHQRIASLLFEPYA</t>
  </si>
  <si>
    <t>C0KWV4</t>
  </si>
  <si>
    <t>Perilla setoyensis</t>
  </si>
  <si>
    <t>MCSISQKVVIGLNKAAANNCLQNLDRRGFKTRRVSSSEAASCLRASSSLQLDVKPVEEGRRSGNYQPSIWDFNYVQSLNTPYKEERYLTRHAELIVQVKPLLEKKMEATQQLELIDDLNNLGLSYFFQDRIKQILSFIYDENQCFHSNINDQAEKRDLYFTALGFRLLRQHGFNVSQEVFDCFKNDKGSDFKASLSGNTKGLLQLYEASFLVREGEDTLELARQFATKFLRRKLDEIDDNHLLSRIHHSLEIPLHWRIQRLEARWFLDAYATRHDMNPIILELAKLDFNIIQATHQEELKDVSRWWQNTRLAEKLPFVRDRLVESYFWAIALFEPHQYGYQRRVAAKIITLATSIDDVYDIYGTLDELQLFTDNFRRWDTESLGGLPYSMQLFYMVIHNFVSELAYEILKEKGFIAIPYLQRSWVDLAESFLKEANWYYSGYTPSLEEYIDNGSISIGAVAVLSQVYFTLANSIEKPKIESMYKYHHILRLSGLLVRLHDDLGTSLFEKKRGDVPKAVEICMKERNDTEEEAEEHVKYLIREAWKEMNTATAAAGCPFMDELNVAAANLGRAAQFVYLDGDGHGVQHSKIHQQMGGLMFKPYV</t>
  </si>
  <si>
    <t>C0KWV3</t>
  </si>
  <si>
    <t>MSSMRTYVAIMKKPSVEHVDNVDKKASKPSWRVSLSAGLRSSCSLQLEVKPADQILTARRSGNYQPSLWDFNYLQSLNTTHYKEVRHLKREAELIEQVKMLLEEEMEAVQQLELVDDLKNLGLSYFFEDQIKQILTFIYNEHKCFHSNSIIEAEEIRDLYFTALGFRLLRQHGFQISQEVFDCFKNEEGSDFKARLGDDTKGLLQLYEASFLLREGEDTLELARQYATKFLQKKVDHELIDDNNLLSWILHSLEIPLHWRIQRLEARWFLDAYASRRDMNQIILELAKLDFNIIQATQQEELKDLSRWWKSSCLAEKLPFVRDRLVESYFWAIALFEPHQYGYHRKIAAKIITLITSLDDVYDIYGTLDELQLFTDAIQRWDTESISRLPYYMQLFYMVLYNFVPRLAYDGLKEKGFITIPYLQRSWADLVEAYLKEAKWYYNGYTPSMEEYLNNAYISIGATPVISQVFFTLATSIDKPVIDSLYEYHRILRLSGILVRLPDDLGTSPFEMKRGDVPKAIQLYMKERNATEIEAQEHVRFLIREAWKEMNTATAAVDCPFTDDLVTAAANLGRAAQFMYLDGDGNHSQLHQRIACLLFEPYA</t>
  </si>
  <si>
    <t>Q308N0</t>
  </si>
  <si>
    <t>Perilla frutescens </t>
  </si>
  <si>
    <t>MSSISQKVVIGLNKAAANNNLQNLDRRGFKTRCVSSSKAASCLRASCSLQLDVKPVQEGRRSGNYQPSIWDFNYVQSLNTPYKEERYLTRHAELIVQVKPLLEKKMEAAQQLELIDDLNNLGLSYFFQDRIKQILSFIYDENQCFHSNINDQAEKRDLYFTALGFRILRQHGFDVSQEVFDCFKNDS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</si>
  <si>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G0Y7D1</t>
  </si>
  <si>
    <t>Litsea cubeba</t>
  </si>
  <si>
    <t>Chang, Y.-T., and Chu, F.-H. (2011) Tree Genetics &amp; Genomes 7, 835-844</t>
  </si>
  <si>
    <t>MSLIIQSLPHWSRIPPRPPQLSQFQNSSRPKPLIQAGQVQHNALQIARRSANYHPSIWDPQYIESLKSPYGDECFGTRLEKLKFEAKRLLEATIEPLSWLELVDSIQRLGVAYHFEDEIKEGLDGVYGVGAHAGDDLYTAALQFRLLRQHGYGVTPDIFNKFLEKERTFKACTSLDAKGLLSLYEASHTMIHGEEVLEDAKEFSVKHLNYLMGNLQNNLREQVQHALEMPLHWRMPRLEAKHYIDVNGRSDERNMVLLELARLDFNFVQSKHQEELKEVSRWWRDLGLAKKLGFSRDRLVENYLWAVGIAPEPKFSNCRKGLTKLISILTVIDDIYDVYGSLDELELFTEAVKRWDIEALETLPEYMKICYLALFNFVHEVSYDTLKDYGWNILPFIREEWERLCMSYLVEAEWFGNGNKPALDEYLRNGWISVGGPVAMVHAYFLQGRPIRKDSINFLDHGSELIYWSSVATRLNDDLGTSKAEMKRGDVPKAVECYMIQTGESYEDAREHIQGLVRDCWKKMNEECLKCCLPKSYVETVLNMVRTAQCIYQHGDGIGTSTGVTQDRVISLICEPVPSQWP</t>
  </si>
  <si>
    <t>G0Y7D2 </t>
  </si>
  <si>
    <t>MALQLLTPSFSFQHSPSPHKLTTLRYTHHRIRCTASAPSYSDLVRRRSANYKPSKWDSNFVETLESDYKKENHEMYIEKLMGDVKHLMKEVVNPIEKMELVDTIQRLGLGYLFNKEIKEVLNTITTSKATLKTKKDLHAVALQFRLLRQHGYEVSPDAFHEFKDEKGGFKESLCMDIKGMLCLYEASHLSFQGEVVLDEAREFTSTHLKAIGGNIDPVLLKKVRHSLEMPLHWRMLRLEARWYIETYDEEDRKNPSLAELAKHDFNSVQTIYQRSLKRMSRWWRDLGLGERLEFSRDRLVECFFWTTGVIFDPQFERCRGVLTKVNQLVSTIDDVYDVYGSLEELELFTDAVDRWDIRAMEQLPEYMKICYLALYNTTNDIAYEALKEEGLDVIPYLKKVWTDLCKSYIVEARWYSNGYKPTLEEYLENAWTSIAGPVALVHAYFSFGQKMPFEALNYSNTSSLIKWSSMIFRLCDDLATSSDEVARGDVPKSIQCYMYEAGVSESVARDHIKYLIDEAWKKMNECLVYNTPFLQPLINAGLNLARMAHCMYERGDGHGFSNELDKKRVLLLLAEPFKFM</t>
  </si>
  <si>
    <t>G0Y7D3</t>
  </si>
  <si>
    <t>MALQLLTPSFSFQHSPSPHRLTTLRYTHHTIRCTASAPSYSDLVGRRSANYKPSKWDSNFVETLESDYKKENHEMYIEKLMGDVKHLMKKVVNPIEKMELVDTIQRLGLGYLFNKEIKEVLNTIATSKATFKTKKDLHAVALQFRLLRQHGYEVSPDAFHKFKDEKGGFKESLCMDIKGMLSLYEASHLSFQGEVVLDEAREFTSTHLKAIEGNIDPVLLKKVRHSLEMPLHWRMLRLEARWYIETYDEEDRKNPSLAELAKHDFNSVQTIYQRSLKRMSRWWRDLGLGERLEFSRDRLVECFFWTTGVIFDPQFERCRGVLTKVNQLVSTIDDVYDVYGSLEELELFTDAVDRWDIRAMEQLPEYMKICYLALYNTTNDIAYEALKEEGLDVIPYLKKVWTDLCKSYIVEARWYSNGYKPTLEEYLENAWTSIAGPVALGHAYFSFGQKMPFEALNYSNTSSLIKWSSMIFRLCDDLATSSDEVARGDVPKSIQCYMYEAGVSESVARDHIKYLIDEAWKKMNECLVPSTPFLQPLINAGFNLARMAHCMYEHGDGHGFSNELDKKRVLLLLAEPFKFM</t>
  </si>
  <si>
    <t>H6WZF2</t>
  </si>
  <si>
    <t>Nicotiana alata</t>
  </si>
  <si>
    <t>Fähnrich, A., Krause, K., and Piechulla, B. (2011) Mol Plant 4, 965-984</t>
  </si>
  <si>
    <t>MNTEPSPNHYSAISSSDQNLTRRSGNYQPTMWDFEYIQSIHNDYAGDKYMKRFNELKEEMKKMIMAEGSQELEKLELIDNLQRLGVSYHFKHEIMQILSSIKQHSTPADSLYATALKFRLLREHGFHISQEIFDGLSETHTKDTKGMLYLYEASFLATEGESELEQAWTEKHLREYLKNKNIDQNVAKLVHRALELPLHWRMLRLEARWFISFYKKRQDMIPLLLELAILDFNIVQAAHIQDLKYVARWWKETGLAENLPFARDRLVENFFWTIGVNFLPQYGYFRRIETKVNALVTTIDDVYDVFGTLDELQCFTDAIQRWNTDELDNLPDNMKMCYFALDDFINEVACDALIVPYLRNAWTDLCKSYLIEAKWYFSKYIPTMEEYMDNAWISISAPVILVHAYFLIANPVNKEALHYLRNYHDIIRWSALILRLANDLGTSSDELKRGDVPKSIQCYMNEKKVSEEEARQHIRLLISETWKKLNEAHNVAAHPFPKMFVKSAMNLARMAQCMYQHGDGHGGQNSETQNRIMALLFESIPPA</t>
  </si>
  <si>
    <t>H2ELN1 </t>
  </si>
  <si>
    <t>Nicotiana langsdorffii</t>
  </si>
  <si>
    <t>RRSGNYQPTMWDFEYIQSIHNDYAGDKYMKRFNELKEEMKKMIMAEGSQELEKLELIDNLQRLGVSYHFKHEIMQILSSIKQHSTPADSLYATALKFRLLREHGFHISQEIFDGLSETHTKDTKGMLYLYEASFLATEGESELEQAWTEKHLREYLKNKNIDQNVAKLVHRALELPLHWRMLRLEARWFISFYKKRQDMIPLLLELAILDFNIVQAAHIQDLKYVARWWKETGLAENLPFARDRLVENFFWTIGVNFLPQYGYSRRIETKVNALVTAIDDVYDVFGTLDELQCFTDAIQRWNTDELDNLPDNMKMCYFALDDFINEVACDALIVPYLRNAWTDLCKSYLIEAKWYFSKYIPTMEEYMDNAWISISAPVILVHAYFLIANPVNKEALHYLRNYHDIIRWSALILRLANDLGTSSDELKRGDVPKSIQCYMNEKKVSEEEARQHIRLLISETWKKLNEAHNVAAHPFPKMFVKSAMNLARMAQCMYQHGDGHGGQNSETQNRIMALLFESIPPA</t>
  </si>
  <si>
    <t>Sugiura, M., Ito, S., Saito, Y., Niwa, Y., Koltunow, A. M., Sugimoto, O., and Sakai, H. (2011) Biosci Biotechnol Biochem 75, 1245-1248</t>
  </si>
  <si>
    <t>B6F137</t>
  </si>
  <si>
    <t>Backhousia citriodora</t>
  </si>
  <si>
    <t>MALPALFGSSLPSSIRHNQPSLFSFRHPRFCSSSSSASFSSQFILCASKTGDQEIVRRSANWQPSVWDYDYVQSLTVDYTEDKYTKQVQRLKEEVKGLFDREMKQVAKLEFIDVVQRLGLGYHFKTEIKIALSSIHNNTEDAQLSNDLYAASLRFRLLRQYGCNVQQDVFQRFMNKTGTFKESLNKDVKGILGLYEASFHGMEGETVLDEAWNFASKHLKDLNLDEVPTNLASNVSHALDMPIHWRPNRLEARWFMDMYEKQQDLIPSLLRLAKLDFNIVQSIHRKEVSNLARWWVELGANKMTFFRDRLVESYFWSCILVFEPQYTDFRELNTRIACMATLIDDVYDIYGTPEELELLTDFILRWDITDIDKLPPTIRNGFMALYNTTNKVGYRTMTKRGINPIPYLRKLWGDECKADMKEVHWFNNGIKPTLKEYMDVAVDSIGGLILLLNSYFLTTDYLTEEGLNYVSKIPSVMHSSAQIFRFNDDLSTSSHELARGDNSKALECYMNETGASEEIAREHIRHLVRETWKKMNKEVFEDYPFSGFGPFLSACLNLARASHCFYEYGDGYGLPDHQTRDHLASTIFESVSLD</t>
  </si>
  <si>
    <t>I7CTV3</t>
  </si>
  <si>
    <t>Fähnrich, A., Brosemann, A., Teske, L., Neumann, M., and Piechulla, B. (2012) Plant Mol Biol 79, 537-553</t>
  </si>
  <si>
    <t>Nicotiana forgetiana</t>
  </si>
  <si>
    <t>RRSGNYQPTMWDFEYIQSIHNDYAGDKYMKRFNELKEEMKKMIMAEGSQELEKLELIDNLQRLGVSYHFKHEIMQILSSIKQHSTPADSLYATALKFRLLREHGFHISQEIFDGLSETHTKDTKGMLYLYEASFLATEGESELEQARNWTEKHLREYLKNKNIDQNEAKLVHRALELPLHWRMLRLEARWFISFYKKRQDMIPLLLELAILDFNIVQAAHIEDLKYVARWWKETGLAENLPFARDRLVENFFWTIGVNFLPQYGYFRRIETKVNALVTTIDDVYDVFGTLDELQCFTDAIQRWNTDELDNLPDNMKMCYFALDDFINEVACDALIVPYLRNAWTDLCKSYLREAKWYFSKYIPTMEEYMDNAWISISAPVILVHAYFLIANPVNKEALHYLRNYHDIIRWSALILRLANDLGTSSDELKRGDVPKSIQCYMNEKKVSEEEARQHIRLLISETWKKLNEAHNIAAHPFPKMFVKSAMNLARMAQCMYQHGDGHGGQNSETQNSIMALVFESIPPA</t>
  </si>
  <si>
    <t>I7C6Y2</t>
  </si>
  <si>
    <t>Nicotiana bonariensis</t>
  </si>
  <si>
    <t>RRSGNYQPTMWDFEYIQSIHNDYAGDKYMKRFNELKEEMKKMIMAEGSQELEKLELIDNLQRLGVSYHFKHEVMQILSSIKQHSTRADSLYATALKFRLLREHGFHISQEIFDGLSETHTKDTKGMLYLYEASFLATEGESELEQARNWTEKHLREYLKNKNIDQNVAKLVHRALELPLHWRMLRLEARWFIGFYKKRQDMIPLLLELAILDFNIVQAAHIQDLKYVARWWKETALAENLPFARDRLVENFFWTIGVNFLPQYGYFRRIETKVNALVTTIDDVYDVFGTLDELQCFTDAIQRWNTDELDNLPDNMKMCYFALDDFINEVACDALIVPYLRNAWRDLCKSYLREAKWYFSKYIPTMEEYTDNAWISISAPVILVHAYFLIANPVNKEALHYLRNYHDIIRWSALILRLANDLGTSSDELKRGDVPKSIQCYMNEKKVSEEEARQHIRLLISETWKKLNEAHNIAAHPFPKMFVKTAMNLARMAQCMYQHGDGHGGQNSETQNRIMALLFESIPPA</t>
  </si>
  <si>
    <t>I7D3D7</t>
  </si>
  <si>
    <t>Nicotiana longiflora</t>
  </si>
  <si>
    <t>RRSGNYQPTMWDFEYIQSIHNDYAGDKYMKRFNELKEEMKKMIMAEGSQELEKLELIDNLQRLGVSYHFKHEIMQILSSIKQHSTPADSLYATALKFRLLREHGFHISQEIFDGLSETHTKDTKGMLYLYEASFLATEGESELEQARNWTEKHLREYLKNKNIDQNEAKLVHRALELPLHWRMLRLEARWFISFYKKRQDMIPLLLELAILDFNIVQAAHIEDLKYVARWWKETGLAENLPFARDRLVENFFWTIGVNFLPQYGYFRRIETKVNALVTTIDDVYDVFGTLDELQCFTDAIQRWNTDELDNLPDNMKMCYFALDDFINEVACDALIVPYLRNAWTDLCKSYLREAKWYFSKYIPTMEEYMDNAWISISAPVILVHAYFLIANPVNKEALHYLRNYHDIIRWSALILRLANDLGTSSDELKRGDVPKSIQCYMNEKKVSEEEARQHIRLLISETWKKLNEAHNIAAHPFPKMFVKSAMNLARMAQCMYQHGDGHGGQNSETQNSIMALLFESIPPA</t>
  </si>
  <si>
    <t>I1VSB0</t>
  </si>
  <si>
    <t>Olea europaea</t>
  </si>
  <si>
    <t>Vezzaro, A., Krause, S. T., Nonis, A., Ramina, A., Degenhardt, J., and Ruperti, B. (2012) J Plant Physiol 169, 908-914</t>
  </si>
  <si>
    <t>MDCTMTSISLFSQSSNGISGTARSPFQWPINHRFSSGQRDFICKSLPVSSPSATPLIPAENGAMYNYIRQPVIVTPEVDDGTKHSELVERTRRELQRSTKPVETLKLIDNLQRLGIAYYFEDDINAILDQFSDGLPDEDLFTTALCFRLLRDQRLQTGSDVFLKFMEKNMKFKEHLAQDTIGLVSLYEASSMGANGEEILSEAKEFTEMHLRQSMPQLAPQLRRQVSSALELPRHLRMARLEARRYIEEYGNESDHDPALLELARLDYNKVQLQHQMELAEITRWWKQLGLVEKLSFARDRPLECFLWTVGLLPEPKYSSCRIELAKTIAILLVIDDIFDTYGKMEELVLFTEAIQRWDLDELETLPPYMRICYMALYNTTNEICYKILKEYGFCVLPYLKSTWIDMIEGFMVEANWFNGGHGPNLEEYIENGVSTAGAYMALVHLFFLIGEGVTNENIAKLLRKPYPKLFSAAGRILRLWDDLGTAKEEEERGDLASCMQILMREKNIDCENEGRNYILKAINGLWKDLNDELISPNAMPLAITKVALNMARAFEVVYKHEEDSYFSSVDNYVQALFFTPIN</t>
  </si>
  <si>
    <t>Iijima, Y., Gang, D. R., Fridman, E., Lewinsohn, E., and Pichersky, E. (2004) Plant Physiol 134, 370-379</t>
  </si>
  <si>
    <t>Hall, D. E., Yuen, M. M., Jancsik, S., Quesada, A. L., Dullat, H. K., Li, M., Henderson, H., Arango-Velez, A., Liao, N. Y., Docking, R. T., Chan, S. K., Cooke, J. E., Breuil, C., Jones, S. J., Keeling, C. I., and Bohlmann, J. (2013) BMC Plant Biol 13, 80</t>
  </si>
  <si>
    <t>Pinus banksiana</t>
  </si>
  <si>
    <t>MDLISVLPSASKSCVCLHKPLSSSTHKLKPFCKTIRILGMPRRWKFAGPSMSLSTVASDDDIQRRTGGYHSNLWNDDVIQFLSTPYGELAYRERAERLIDEVRDIFSSMSLEDGEFSDLIQRLWMVDNVERLGIDRHFKNEIKSALDYVYSYWSEKGIGCGTKSIITNLNSTALGFRTLRLHGYPVSADVLKHFRNQIGQFVSCPSETEEDIRSMVNLYRASLIAFPGEEVMEEAERFSEKYLKETLQKIPDCSLSREIGDVLEHGWHTNLPRLEARNYIDVFGQDTKNMESNRKTEKLLELAKLEFNIFQSIQETELESLLRWWNDSGSPQITFTRHRHVEYYTLASCIAFEPQHSGFRLGFAKACHIITVLDDMYDLFGTVDELKLFTAAIKRWDPSATDCLPQYMKGIYMMVYNTVNEMSAEAQKAQGRDTLNYARQAWEDCLDSYMQEAKWIATGFLPTFEEYLENGKVSSAHRVSALQPMLTMDIPFPPHILKEVDFPSNLNDLACAMLRLRGDTRCYQADRARGEETSCISCYMKDNPGATEEDALNRLNVMISGVIKELNWELLKPDSGVPISSKKINFDITRAFHYGYKYRDGYSVSSVETKSFVMRTLLEPVPL</t>
  </si>
  <si>
    <t>R9QMR0</t>
  </si>
  <si>
    <t>MDLISVLPSASKSCVCLHKPLSSSTHKLKPFCRTIRILGMPRPRKSVLMVSSMSISVNTLVSDDAVQRRTGGYHSNLWNDDVIQFLSTPYGELAYRERAERLIDEVRNIFNSMSLEDGEFSDLIIQRLWMVDNVERLGIDRHFKNEIKSALDYVYSYWSQKGIGCGTKSIITDLNSTALGFRTLRLHGYPVSADVLKHFRNQIGQFVSCPSETEEDIRSMVNLYRASLIAFPGEEVMEEAESFSEKYLKETLQKIPDCSLSREIGDVLEHGWHTNLPRFEARNYIDVFGQDTKNMESNRKTEKLLELAKLEFNIFQSIQKTELESLLRWWNDSGSPQITFTRHRHVEYYTLASCIAFEPQHSGFRLGFAKACHIITVLDDMYDLFGTVEELKLFTAAIKRWDPSATDCLPQYMKGIYMMVYNTVNEMSAEAQKAQGRDTLNYARQAWEVYLDSYVQEAKWIATGYLPTFEEYLENGKVSSGHRVSALQPMLTMDIPFPPHILKEVDFPSNLNDLACAILRLRGDTRCYQEDRARGEETSCISCYMKDNPGATEEDALNHLNVMISGVIKELNWELLKPDSSVPISSKKINFDITRAFHYGYKYRDGYSVSSVETKSLVMRTLLEPVPL</t>
  </si>
  <si>
    <t>R9QMW1</t>
  </si>
  <si>
    <t>MDLISVLPSASKSCVCLHKPLSSSTHKLKPFCRKIRILGMPRPRKSVLMVSSMSISVNTLVSDDAVQRRTGGYHSNLWNDDVIQFLSTPYGELAYRERAERLIDEVRNIFSSMSLEDGESSDLIQRLWMVDNVERLGIDRHFKNEIKSALDYVYSYWSQKGIGCGTKSIITDLNSTALGFRILRLHGYPVSAEVFKHFRNQIGQFVSCHSETEEDIRSIVNLYRASLIAFPGEKVMEEAEIFSEKYLKETLQKIPDCSLSREIGDVLEHGWHTNLPRFEARNYMDVFGQDTKNMESNRKAEKLLELAKLEFNIFQSIQKTELESLLRWWNDSGSPQITFTRHRHVEYYTLASCIAFEPQHSGFRLGFAKACHIITVLDDMYDLFGTVEELKLFTAAIKRWDPSATDCLPQYMKGIYMMVYNTVNEMSAEAQKAQRRDTLNYARQAWEVYLDSYMQEAKWIATGYLPTFEEYLENGKVSSGHRVSALQPMLTMDIPFPPHILKEVDFPSNLNDLACAILRLRGDTRCYQEDRARGEETSCISCYMKDNPGATEEDALNHLNVMISGVIKELNWELLKPDSSVPISSKKINFDITRAFHYGYKYRDGYSVSSVETKSLVMRTLLEPVPL</t>
  </si>
  <si>
    <t>R9QMQ9</t>
  </si>
  <si>
    <t>Pinus contorta</t>
  </si>
  <si>
    <t>MDLISVLPSTSKSCVCLHKPLSSSTHKLKPFCRTIRILGMPRPRKSVLMASSMSMSVNTLVSDDDIQRRTGGYHSNLWNDDVIQFLSTPYGELAYRERGERLIDEVREIFSSMSLEDGEFSDLIQRLWMVDNVERLGIDRHFKNEIKSALDYVYSYWSEKGIGCGTKSIITNLNSTALGFRTLRLHGYPVSADVLKHFRNQIGQFVSCPSETEEDIRSIVNLYRASLIAFPGEKVMEEAERFSEKYLKETLQKIPDCSLSREIGDVLEHGWHTNLPRLEARNYIDVFGQDTKNMESNRKTEKLLELAKLEFNIFQSIQKTELESLLRWWNDSGSPQITFTRHRHVEYYTLASCIAFEPQHSGFRLGFAKACHIITVLDDMYDLFGTVDELKLFTAAIKRWDPSATDCLPQYMKGIYMMVYNTVNEMSAEAQKAQGRDTLNYARQAWEVYLDSYMQEAKWIATGYLPTFEEYLENGKVSSGHRVSALQPMLTMDIPFPPHILKEVDFPSNLNDLACAILRLRGDTRCYQEDRARGEETSCISCYMKDNPGATEEDALNHLNVMISGVIKGLNWELLKPDSGVPISSKKINFDITRAFHYGYKYRDGYSVSSVETKSLVMRTLLEPVPL</t>
  </si>
  <si>
    <t>R9QMW2</t>
  </si>
  <si>
    <t>MALVSAVPLNSKLCLCRTLFGFSHELKAIHSTVPNLGMCRGGKSIAPSMSMSSTTSVSNEDGVPRRIAGHHSNLWDDDSIASLSTSYEAPSYRERADRVIGEVKNIFDLMSVEDGVFTSPLSDLHHRLWMVDSVERLGIDRHFKHEINSALDHVYSYWTEKGIGRGRESGVTDLNSTALGLRTLRLHGYTVSSHVLDHFKNEKGQFTWSAIQTEGEIRDVLNLFRASLIAFPGEKIMEAAEIFSTMYLKDALQKIPPSGLSQEIEYLLEFGWHTNLPRMETRMYIDVFGEDTTFETPYLIREKLLELAKLEFNIFHSLVKRELQSLTRWWKDYGFPEITFSRHRHVEYYTLAACIANDPKHSAFRLGFGKISHMITILDDIYDTFGTMEELELLTAAFKRWDPSSIECLPDYMKGVYMAVYDNINEMAREAQKIQGWDTVSYARKSWEAFIGAYIQEAKWISSGYLPTFDEYLENGKVSFGSRITTLEPMLTLGFPLPPRILQEIDFPSKFNDLTCAILRLKGDTQCYKADRARGEEASAVSCYMKDHPGITEEDAVNQVNAMVDNLTKELNWELLRPDSGVPISYKKVAFDICRVFHYGYKYRDGFSVASVEIKNLVTRTVVETVPL</t>
  </si>
  <si>
    <t>R9QMR3</t>
  </si>
  <si>
    <t>MSPVSVISLPSDLCLPTSFIDRSGRELNPLHITIPNVAMRRQGKLMTRASMSVNLRTAVSDDAVIRRRGDFHSNLWDDDFIQSLSSHYGEPSYRERAERLIGEVKNSFNSVSNEDGESITPLDDLIQRLWMVDSVERLGIDRHFKKEIKSALDHVYSYWSEKGIGCGRESVVTDLNSTALGLRTLRLHGYDVSAEVLNHFKNQSGQFACTLKQTEDQIRTVLNLYRASLIAFPGEKVMDEAETFSAKYLKDALQKIPVSSLSREIGDVLEYGWHTYLPRLEARNYIDVFGQDTENSKSYMKTEKLLELAKLEFNIFHALQKRELEYLVRWWKGSGSPQMTFCRHRHVEYYTLASCIAFEPQHSGFRLGFAKACHIITVLDDMYDTFGTLDELELFTSAIKRWDPSATECLPEYMKGVYMIVYNTVNEMSQEADKAQGRDTLNYCRQAWEEYIDAYMQEAKWIASGEVPTFEEYYENGKVSSGHRVSALQPILTTDIPFPEHVLKEVDIPSKLNDLASAILRLRGDTRCYQADRARGEEASCISCYMKDNPGTTEEDALNHINAMISDVIKGLNWELLKPNSSVPISAKKHAFDISRAFHYGYKYRDGYSVASIETKSLVKRTVIDPVTL</t>
  </si>
  <si>
    <t>R9QMW8 </t>
  </si>
  <si>
    <t>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QWIATGYVPTFQEYFENGKLSSGHRIATLQPILTLSIPFPHHILQEIDFPSKFNDYAASILRLRGDTRCYKADSARGEEASCISCYMKDNPGSTQEDALNHINGMIEDMIKKLNWEFLRPDNNAPISSKKHAFNISRGLHHFYNYRDGYSVASKETKDLVIKTVLEPVLM</t>
  </si>
  <si>
    <t>R9QMR4</t>
  </si>
  <si>
    <t>MALALVSVAPLVSMRRSLFSSPYELKSIDKTIPNLVMCRKRMSGTPSIRVSSTTSASNDDGVRRRVGDYRYNHWDDDLIDSLATSYEAPSYLERADTLVEAIKDRFNSMGVDDGERMSPLTDLYQRLWMVDSVERLGIDRHFQNEIKSALDYVF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ITEEDAVHCINDMVNNLLKELNWELLKPDSNVPISCRKAAFDICRIFHHGYKYRDGYGDATIEVKNLVKRTVLEPVPL</t>
  </si>
  <si>
    <t>R9QMW3</t>
  </si>
  <si>
    <t>MALVSVAPLVSMRRSLFSSPYELKSIDKTIPNLVMCRKRMLGRPSIRVSSTASVSNDDGVRRRVGDYRYNHWDEDLIDSLATSYEAPSYLKRADTLVEAIKDRFNSMGVDDGERMSPLTDLYQRLWMVDSVERLGIDRHFQNEIKSALDYVFRYFAS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LTEEDAIHRINAMVHNLLKELNWELLKPDCNVPISCKKAAFDICRIFHHGYKYRDGYGDATIETKNLVKRTVLEPVPL</t>
  </si>
  <si>
    <t>R9QMY8</t>
  </si>
  <si>
    <t>MALVSVAPLVSMRRSLFSSPYELKSIDKTIPNLVMCRKRMSGTPSIRVSSTTSASNDDGVRRRVGDYRYNHWDDDLIDSLATSYEAPSYLERADTLVEAIKDRFNSMGVEDGERISPLTDLYQRLWMVDSVERLGIDRHFQNEIKSALDYVFSYWKEKGIGRGRQSAVTDLNSTALGFRTLRLHGYPVSSDVLENFKDHNGQFTCSGIQTEGEIRGVLNLFRASLIAFPGEKVMEEAEIFSTMYLKHALQKIAVSSLSQEIEYLLDYGWHTNLPRLEARMYMDVFPQDTIYEQKLVELAKVEFNIFHSLQKRELQSLTRWWKHYGFPQLSFTRHIHVEYYTFASCVATDPKQSAFRLGFAKMSHFVTVLDDIYDTYGTMEELELFTAAIKRWDPSLVDCLPEYMKGVYMAVYDTVNEMAKEAEKVQGRDTLNYVRQAWEPYFDAYMIEAKWISSGYLPTFQEYLDNSKISFGSRITILQPILTLGEPLPHEILQEIDFPSKFNDLISVLLRLKGDTRCYKADRARGEEASSVSCYMKDNAGLTEEDAIHRINAMVHNLLKELNWELLKPDCNVPISCKKAAFDICRIFHHGYKYRDGYGDATIETKNLVKRTVLEPVPL</t>
  </si>
  <si>
    <t>R9QMZ0 </t>
  </si>
  <si>
    <t>MALLSVAPLQKPLTSCSPFSTTMPTLGVCTPRKVVTPSIIMCSTTAVSDAGAKRRIANHHSNLWGDDFIHSLSTHYEAPSYRERAERLIKEVKEMFTEIEDGLSITPLSDLLSRLSMVDSIERLGIDRHFKMEIKSALDYVHSYWSEKGIGCGRESGVTDLNSTALGLRTLRLHGYPVSSSVLEQFKDEKGQFATSSIQTDGGEIRSIFNLFRASLVAFPNEKVMEDAQIFSTIYLKEYLEKIPLSSLSRQIEYVMEYGWHTNLPRLEARHYMDVFGYNEMPWMSYGNTEKLLELAKLEFNIFHSIQQRELKHISRWWKDSGFSQMNFVRHRHVEYYTLASCFAIDPQHSAFRVSFAKMCHLVTVLDDIYDTFGTMEELQLFTAAVKRWDPSATDSLPEYMKRVYTVLYETVNEMAQVAKKSQGRDTINYARHAWEAYLDSYMKEAEWISTGCLPTFEEYYENGKISFGYRISMLQPILSMDIPFPHHILQEIDYPSRFSSLAAGILRLKGDTRCYQADSARGEEASCISCYMKENPGLTEEDVVNHIHGMVDDLIKELNWELLKPDCNVPISSKKHAFDICRAVHHGYKYRDGYSVATNEIKDLVMITVLEPVPL</t>
  </si>
  <si>
    <t>R9QMR1</t>
  </si>
  <si>
    <t>MALVSAVPLNSKLCLCRTLFGFSHELKAIHSTVPNLGMCRGGKSIAPSMSMSSTTSVSNEDEAPRRIAGHHSNLWDDDSIASLSTSYEAPSYREGADRLIGEVKNIFDLMSVEDGVFTSPLSDLHHRLWMVDSVERLGIDRHFKDEINSALDHVYSYWTEKGIGRGREGGVTDLNSTALGLRTLRLHGYTVSSHVLDHLKNEKGQFTCSAIQTEGEIRDVLNLFRASLIAFPGEKIMEAAEIFSTMYLKDALQKIPPSGLSQEIEYLLEFGWHTNLPRMETRMYIDVFGEDTTFETPYLIREKLLELAKLEFNIFHSLVKRELQSLSRWWKDYGFPEITFSRHRHVEYYTLAACIANDPKHSAFRLGFGKISHMITILDDIYDTFGTMEELELLTAAFKRWDPSSIECLPDYMKGVYMAVYDNINEMAREAQKIQGWDTVSYARKSWEAFIGAYIQEAKWISSGYLPTFDEYLENGKVSFGSRITTLEPMLTLGFPLPPRILQEIDFPSKFNDLTCAILRLKGDTQCYKADRARGEEASAVSCYMKDHPGITEEDAVNQVNAMVDNLTKELNWELLRPDSGVPISYKKVAFDICRVFHYGYKYRDGFSVASVEIKNLVTRTVVETVPL</t>
  </si>
  <si>
    <t>R9QMY9</t>
  </si>
  <si>
    <t>MSPVSVISLPSDLCLPTSFIDRSGRELIPLHITIPNVAMRRQGKLMTRASMSMNLRTAVSDDAVIRRRGDFHSNLWDDDFIQSLSAPYGEPSYRERAERLIGEVKNSFNSMSNEDSESITPLDDLIQRLWMVDSVERLGIDRHFKKEIKSALDHVYSYWSEKGIGCGRESVVTDLNSTALGLRTLRLHGYDVSAEVLNHFKNQSGQFACTLKQTEDQIRTVLNLYRASLIAFPGEKVMDEAETFSAKYLKDALQKVPVSSLSREIGDVLEYGWHTYLPRLEARNYIDVFGQDTGNSQSYMKTEKLLELAKLEFNIFHALQKRELEYLVRWWKGSGSPQMTFCRHRHVEYYTLASCIAFEPQHSGFRLGFAKACHIITVLDDMYDTFGTLDELELFTSAIKRWDPSATECLPEYMKGVYMIVYNTVNEMSQEADKAQGRDTLNYCRQAWEEYIDAYMQEAKWIASGEVPTFEEYYENGKVSSGHRVSALQPILTTDIPFPEHVLKEVDIPSKLNDLASAILRLRGDTRCYQADRARGEEASCISCYMKDNPGTTEEDALNHINAMISDVIKGLNWELLKPNSSVPISAKKHAFDISRAFHYGYKYRDGYSVASIETKSLVKRTVIDPVTL</t>
  </si>
  <si>
    <t>R9QMW5 </t>
  </si>
  <si>
    <t>R9QMW4</t>
  </si>
  <si>
    <t>MSLISAVPLASSCVSKSLISSVREHKALRRAIATLQMSRPGKSVAASTRMSSATAGCDDGVKRRIGDYHSNLWDDNFIQSLSSPYGASSYGDHADRLIGEVKEIFNSFSIADGELTSPVSDLLQQLWMVDNVERLGIDRHFQTEIKVALDNVYRYWSEKGIGCGRDSASTDLNTTALGFRIFRLHGYTVSSDAFEHFKDQMGQFTASANDTELQTRSVFNLFRASLIAFPEEKVLEEAEKFAAAYLKAALQTLPVSGLSREIKYVFDYRWHSNLPRLEARSYIDILADNTISGTPDANTKKLLELAKLEFNIFHSLQQKELQCLWRWWKEWGCPELTFIRHRYVEFYTLVSGIDMVPEHATFRLSFVKTCHLITILDDMYDTFGTIDELRLFTAAVKRWDPSATECLPEYMKGVYMVLYETVNEMAKEAQKSQGRDTLGYVRQALEDYIGSYLKEAEWIATGYVPTFQEYFENGKLSSGHRIATLQPILTLSIPFPHHILQEIDFPSKFNDYACSILRLRGDTRCYKADSARGEEASCTSCYMKENLGSTQEDALNHINGMIEDLIKKLNWEFLRPDNNAPISSKKHAFNISRGLHHFYNYRDGYSVASNETKDLVIKTVLEPVLM</t>
  </si>
  <si>
    <t>R9QMR6</t>
  </si>
  <si>
    <t>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EWIATGYVPTFQEYFENGKLSSGHRIATLQPILTLSIPFPHHILQEIDFPSKFNDYAASILRLRGDTRCYKADSARGEEASCISCYMRDNPGSTQEDALNLINGMIEDMIKKLNWEFLRPDNNAPISSKKHAFNISRGLHHFYNYRDGYSVASKETKDLVIKTVLEPVLM</t>
  </si>
  <si>
    <t>R9QMW7 </t>
  </si>
  <si>
    <t>MALALVSVAPLVSMRRSLFSSPYELKSIDKTIPNLVMCRKRMLGRPSIRVSSTASVSNDDGVRRRVGDYRYNHWDEDLIDSLATSYEAPSYLKRADTLVEAIKDRFNSMGVDDGERMSPLTDLYQRLWMVDSVERLGIDRHFQNEIKSALDYVF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ITEEDAIHCINDMVNNLLKELNWELLKPDSNVPISCRKAAFDICRIFHHGYKYRDGYGDATIEVKNLVKRTVLEPVPL</t>
  </si>
  <si>
    <t>R9QMR5</t>
  </si>
  <si>
    <t>MALLSVAPLASKSRLHKTLITSAHHLKPSPTTIPTLPVCTRRKTFTASITMCLTAPVSDDGVKRRIGNHHSNLWDHDFILSLSTPYEAPSYRERAARLISEVKEMFTEIEDGLSITPLNDLLSRLSMVDSIERLGVDRHFKMEIKSALDYVHRYWSEKGIGCGRESGVTDLNSTALGLRTLRLHGYPVSSSVLEQFKDEKGQFATSSIQTDPGEIRTIFNLFRASLVAFPNEKVMEDAQIFSTIYLKEYLEKIPLSSLSRQIEYVMEYGWHTNLPRLEARHYMDVFGDNEMPWMSYVNTEKLLELAKLEFNIFHSIQQRELKHISRWWKDSGFSQMNFVRHRHVEYYTLASCFAIDPEHSAFRVSFAKMCHLGTVLDDIYDTFGTMEELQLFTAAVKRWDPSATDSLPEYMKRVYTVLYETVNEMAQVAKKSQGRDTINYARHAWEAYLDSYMKEAEWISTGCLPTFEEYYENGKISFGYRICMLQPILSMDIPFPHHILQEIDYPSRFSSLAAGILRLKGDTRCYQADSARGEEASCISCYMKENPGLTEEDVVNHIHGMVDDLIKELNWELLKPDCNVPISSKKHAFDICRAFHHGYKYRDGYSVATNEIKDLVMITVLEPVPL</t>
  </si>
  <si>
    <t>F2XF94</t>
  </si>
  <si>
    <t>Picea engelmannii x Picea glauca</t>
  </si>
  <si>
    <t>Keeling, C. I., Weisshaar, S., Ralph, S. G., Jancsik, S., Hamberger, B., Dullat, H. K., and Bohlmann, J. (2011) BMC Plant Biology 11, 43</t>
  </si>
  <si>
    <t>MSVISIVPLVSKPCLYKSFISSTHEPKALRRPISTVGLCRRAKSVTASMSMSSSTALSDDGVQRRIGNHHSNLWDDNFIQSLSSPYGASSYAERAERLIGEVKEIFNRISMANGELVSHVDDLLQHLSMVDNVERLGIDRHFQTEIKVSLDYVYSYWSEKGIGPGRDIVCADLNTTALGFRVLRLHGYTVFPDVFEQFKDQMGRIACSANQTERQISSILNLFRASLIAFPWEKVMEEAEIFSTAYLKEALQTIPVSSLSREIQYVLDYRWHSDLPRLETRTYIDILRENATNETLDMKTEKLLELAKVEFNIFNSLQQNELKCVSRWWKESGSPDLTFIRHRQVEFYTLVSGIDMEPKRSTFRINFVKICHFVTILDDMYDTFGTMDELRLFTAAVKRWDKSATECLPEYMKGVYIDLYETVNELAREAYKSQGRDTLNYARQALEDYLGSYLKEAEWISTGYIPTFEEYLENGKVSSAHRIATLQPILMLDVPFPPHVLQEIDFPSKFNDLAGSILRLRGDTRCYQNDRARGEEASCISCYMKDNPGSTEKEALNHINGMIEKRIKELNWELLKPDKNVPISSKKHAFNISRGLHHFYKYRDGYTVANSETRNLVIKTVLEPVPM</t>
  </si>
  <si>
    <t>F2XFA2</t>
  </si>
  <si>
    <t>Picea glauca</t>
  </si>
  <si>
    <t>MALVCGAPLASRSCLNKSLISSTHELKPLRRTILPTLRWKSATPSINMCLTTSNSVDAVQRRIANHHSNLWDDDFIQSLSTPYEAPSYRERAERLIGEVKEMFESMGPNNDLLQRLSMVESVERLGIDRHFKNEIKSALDYVYSHWNEKGIGCGRDSVVSDLNSTALALRTLRLHGYPVSSDVLEHFKDQKGRFACSSIKTEGEIRSLLNLFRASLVAFPNEKVMEEAEIFSTTYLKEAVQKIPVSSLSRQIEYNMEYGWHTNLPRLEARNYMGDMIHVMPYMNAEKLLELAKLEFNIFHSLQERELKHLSRWWKDSGFSQLTFVRHRHVEYYTLASCIDIDPKHSAFRLGFAKMCHLITVLDDIYDTFGTMDELKLFTAAIKRWDPSATEWLPEYMKGVYMVVYETVNEMAGEAKKSQGRDTINYARQAWEAYIDSYMKEAEWISSGCLPTFEEYYENGKVSFGYQISVLQPILTLDVPLPHHILQEIIFPSRFNGLASGILRLKGDTRCYQADRARGEEASCISCYMNDNPGATEEDALNHIHAMVNELMKEFNWELLKPDNNVPVSSKKHAFDITRAVHHGYKYRDGYSVANNEIKNLVITTVLEPVPL</t>
  </si>
  <si>
    <t>F2XF98</t>
  </si>
  <si>
    <t>MALVSGAPLASRSCLNKSLISSTHELKPLRRTILPTLRWKSATPSINMCLTTSNSVDAVQRRIANHHSNLWDDDFIQSLSTPYEAPSYRERAERLIGEVKEMFESMGPNNDLLQRLSMVESVERLGIDRHFKNEIKSALDYVYSHWNEKGIGCGRDSVVSDLNSTALALRTLRLHGYPVSSDVLEHFKDQKGRFACSSIKTEGEIRSLLNLFRASLVAFPNEKVMEEAEIFSTTYLKEAVQKIPVSSLSRQIEYNMEYGWHTNLPRLEARNYMGDMIHEMSYMNAEKLLELAKLEFNIFHSLQERELKHLSRWWKDSGFSQLNFVRHRHVEYYTLASCIDIDPKHSAFRLGFAKMCHLITVLDDIYDTFGTMDELKLFTAAIKRWDPSATEWLPEYMKGVYMVVYETVNEMAGEAKKSQGRDTINYARQAWEAYIDSYMKEAEWISSGCLPTFEEYYENGKVSFGYQISVLQPILTLDVPLPHHILQEIIFPSRFNGLASGILRLKGDTRCYQADRARGEEASCISCYMNDNPGATEEDALNHIHAMVNELMKEFNWELLKPDNNVPVSSKKHAFDITRAVHHGYKYRDGYSVANNEIKNLVITTVLEPVPL</t>
  </si>
  <si>
    <t>F2XF93 </t>
  </si>
  <si>
    <t>MAFVSIAPLASRCCVHKSFVSSREVKPLCRTIPTLGRCRRGKTVTPSISMCWTATVLDDGVQRRIANHHSNLWDDSFIQSLSTPYGETSYLERADKLIGEVKEIINSISVEDGELITPLNDLIQRLSIVDIIERLGIDRHFKNEIKSALDYVYSYWNEKGIGCGRECVITHLNSTALGLRTLRLHGYPVSSDVLEQFKDQNGQFACSAIQTEGEIKSVLNLFRASLIAFPGEKVMEEAEIFSTIYLKEALLTIPVCSLSREIAYVLEHGWHTNLPRLEARNYIDVFGQDPIYGTPNIKMTQKLLEIAKLEFNIFHSLQQKELKHLSRWWKDSVFSQLAFPRHRHVEYYTLASCIDIDPQHSSFRLGFAKISHLGTVLDDIYDTFGTMDELELFTAAVKRWHPSATKWLPEYMKGVYMMLYETVNEMAREADKSQGRDTLNYARQAWEAYIDSYMKEAKWISSGFLPTFEEYLDNGKVSFGYRIGTLQPILTLGTPFPHHILQEIDFPSSLNDLACSILRLKGDILTYQAERSRGEKSSCISCYMKDNPGSTEEDAVAYINGMVNKSLKELNWEFLRPDSNAPITSKKHAFDILRAFYHLYKHRDGFSVARNEIRNLVKTTVIEPVPL</t>
  </si>
  <si>
    <t>F2XFA6</t>
  </si>
  <si>
    <t>MAFVSIAPLASRCCVHKSFVSSREVKPLCRTIPTLGRCRRGKTVTPSISMCWTATVLDDGVQRRIANHHSNLWHDSFIQSLSTPYGETSYLERADKLIGEVKEIINSISVEDGELITPLNDLIQRLSIVDNIERLGIDRHFKNEIKSVLDYVYSYWNEKGIGCGRESVITDLNSTALGLRTLRLHGYPVSSDVLEQFKDQNGQFACSAIQTEGEIKSVLNLFRASLIAFPGEKVMEDAEIFSTIYLKEALLTIPVCSLSREIAYVLEHGWHTNLPRLEARNYIDVFGQDPIYGTPNIKMTQKLLEIAKLEFNIFHSLQQKELKHLSRWWKDSVFSQLTFPRHRHVEYYTLASCIDIDPQHSSFRLGFAKISHLGTVLDDIYDTFGTMDELELFTAALKRWHPSATKWLPEYMKGVYMMLYETVNEMAREADKSQGRDTLNYARQAWEAYIDSYMKEAKWISSGFLPTFEEYLDNGKVSFGYRIGTLQPILTLGTPFPHHILQEIDFPSSLNRLACSILRLKGDIHTYQAERSRGEKSSCISCYMKDNPGSTEEDAVTYINAMVNKSLKELNWEFLRPDSNAPITSKKHAFDILRAFYHLYKHRDGFSVARNEIRNLVKTTVIEPVPL</t>
  </si>
  <si>
    <t>C0PPR1</t>
  </si>
  <si>
    <t>MAFVSIAPLASRCCVHKSFVSSREVKPLCRTIPTLGRCRRGKTVTPSISMCWTATVLDDGVQRRIANHHSNLWDDSFIQSLSTPYGETSYLERADKLIGEVKEIINSISVEDGELITPLNDLIQRLSIVDNIERLGIDRHFKNEIKSALDYVYSYWNEKGIGCGRESVITDLNSTALGLRTLRLHGYPVSSDVFEQFKEQNGQFACSAIQTEGEIKKVLNLFRASLIAFPGEKVMEEAEIFSTIYLKEALLKIPVCSLSREIAYVLEYGWHMNLPRLEARNYIDVFGQDPIYLTLNMRTQKLIELAKLEFNIFHSLQQEELKHVSRWWKDSGFSQMAYARHRHVEFYTLASCIAIDPQHSSFRLGFTKITYLGTVLDDIYDTFGTMDELELFTAAVKRWHPSAAEGLPEYMKGVYMMFYETVNEMAREAEKCQGRDTLNYARQALEAYIDSYMKEAKWISSGFLPTFEEYLDNGKVSFGYRIGTLQPILTLGIPFPHHILQEIDFPSRLNDLAGSILRLKGDIHSYQAERSRGEESSGISCYMKDNPESTEEDAVTYINAMINRLLKELNWEFLKPHSNVPITSKKHAFDILRAFYHLYKDRDGFSVTRNEIRNLVMTTVIEHVPL</t>
  </si>
  <si>
    <t>F2XFA4</t>
  </si>
  <si>
    <t>MAIVSSVPLASKSCLHKSLISSIHKLKPFCRTIPTLGMSRPGKY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PHITFSRHLHVEYYTLASCIAFEPQHSRFRLGFAKACHVITILDDMYDVFGTIDELELFTAQIKRWDPSATDCLPKYMKRMYMILYDMVNEMSREAETAQGRDTLNYARQAWEDFIDSYMQEAKWIATGYLPTFDEYFENGKVSSGHRVAALQPILTMDIPFPHDILKEVDFPSKLNDLASAILRLRGDTRCYKADRARGEEASCISCYMKDNPGATEEDALSHINAVISDVIKGLNWELLNPNSSVPISSKKHVFDVSRALHYGYKYRDGYSVSNIETKSLVMRTLLESVPF</t>
  </si>
  <si>
    <t>F2XFA5</t>
  </si>
  <si>
    <t>MAIVSSVPLASKSCLHKSLISSIHKLKPFCRTIPTLGMSRPGKYVMPSMSMSSPVSDDGVQRRTGGYHSNLWNDDIIQFLSTPYGEPAYRERGERLIDEVKNMFNSISMEDVEFSPLNDLIQRLWIVDSVERLGIDRHFKNEIKSTLDYVYSYWTQKGIGCGIESVDPDLNSTALGLRTLRLHGYPVSAEVLKHFQNQNGQFACSPSETEGEMRSIVNLYRASLIAFPGEKVMEEAEIFSTKYLKEALQKIPVSSLSREIGDVLEQDWHTNLPRLEARNYIDVFGQDTKDTKLYMKTEKLLELAKLEFNIFQSLQKTELDSLLRWWKDSGFHHITFSRHLHVEYYTLASCIAIEPQHSRFRLGFAKACHVITILDDMYDVFGTIDELELFTAQIKRWDPSATDCLPKYMKRMYMILYDMVNEMSREAETAQGRDTLNYARQAWEDFIDSYMQEAKWIATGYLPTFDEYFENGKVSSGHRVAALQPILTMDIPFPHDILKEVDFPSKLNDLASAILRLRGDTRCYKADRARGEEASCISCYMKDNPGATEEDALSHINAVISDVIKGLNWELLNPNSSVPISSKKHVFDVSRALHYGYKYRDGYSVSNIETKSLVMRTLLESVPF</t>
  </si>
  <si>
    <t>F2XFA1</t>
  </si>
  <si>
    <t>MAIVSSVPLASKSCLHKSLISSIHKLKPFCRTIPTLGMSRPGKS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HHITFSRHLHVEYYTLASCIAFEPQHSRFRLGFAKACHVITILDDMYDVFGTIDELELFTAQIKRWDPSATDCLPKYMKRMYMILYDMVNEMSREAETAQGRDTLNYARQAWEDFIDSYMQEAKWIATGYLPTFDEYFENGKVSSGHRVAALQPILTMDIPFPHDILKEVDFPSKLNDLASAILRLRGDTRCYKADRARGEEASCISCYMKDNPGATEEDALSHINAVINDVIKGLNWELLNPNSSVPISSKKHVFDVSRALHYGYKYRDGYSVSNIETKSLVMRTLLESVPF</t>
  </si>
  <si>
    <t>F2XF95</t>
  </si>
  <si>
    <t>MALVSIAPLASKSCLHKSLSSSAHELKTICRTIPTLGMSRRGKSATPSMSMSLTTTVSDDGVQRRMGDFHSNLWNDDFIQSLSTSYGEPSYREQAERLIGEVKKMFNSMSSEDGELINPHNDLIQRVWMVDSVERLGIERHFKNEIKSALDYVYSYWSEKGIGCGRESVVADLNSTALGLRTLRLHGYAVSADVLNLFKDQNGQFACSPSQTEEEIRSVLSLYRASLIAFPGEKVMEEAEIFSAKYLEEALQKISVSSLSQEIRDVLEYGWHTYLPRMEARNHIDVFGQDTQNSKSCINTEKLLELAKLEFNIFHSLQKRELEYLVRWWKDSGSPQMTFGRHRHVEYYTLASCIAFEPQHSGFRLGFAKTCHIITILDDMYDTFGTVDELELFTAAMKRWNPSAADCLPEYMKGMYMIVYDTVNEICQEAEKAQGRNTLDYARQAWDEYLDSYMQEAKWIVTGYLPTFAEYYENGKVSSGHRTAALQPILTMDIPFPPHILKEVDFPSKLNDLACAILRLRGDTRCYKADRARGEEASSISCYMKDNPGVTEEDALDHINAMISDVIRGLNWELLNPNSSVPISSKKHVFDISRAFHYEYKYRDGYSVANIETKSLVKRTVIDPVTL</t>
  </si>
  <si>
    <t>F2XF96</t>
  </si>
  <si>
    <t>MALVSIAPLASKSCLHKSLSSSAHELKTICRTIPTLGMSRRGKSATPSMSMSLTTTVSDDGVQRRMGDFHSNLWNDDFIQSLSTSYGEPSYRERAERLIGEVKKMFNSMSSEDGELINPHNDLIQRVWMVDSVERLGIERHFKNEIKSALDYVYSYWSEKGIGCGRESVVADLNSTALGLRTLRLHGYAVSADVLNLFKDQNGQFACSPSQTEEEIGSVLNLYRASLIAFPGEKVMEEAEIFSAKYLEEALQKISVSSLSQEIRDVLEYGWHTYLPRMEARNHIDVFGQDTQNSKSCINTEKLLELAKLEFNIFHSLQKRELEYLVRWWKDSGSPQMTFGRHRHVEYYTLASCIAFEPQHSGFRLGFAKTCHIITILDDMYDTFGTVDELELFTAAMKRWNPSAADCLPEYMKGMYMIVYDTVNEICQEAEKAQGRNTLDYARQAWDEYLDSYMQEAKWIVTGYLPTFAEYYENGKVSSGHRTAALQPILTMDIPFPPHILKEVDFPSKLNDLACAILRLRGDTRCYKADRARGEEASSISCYMKDNPGVTEEDALDHINAMISDVIRGLNWELLNPNSSVPISSKKHVFDISRAFHYGYKYRDGYSVANIETKSLVKRTVIDPVTL</t>
  </si>
  <si>
    <t>F2XFA8</t>
  </si>
  <si>
    <t>MALVSIAPLASKSCLHKSLSSSAHELKTICRTIPTLGMSRRGKSATPSMSMSLTTTVSDDGVQ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MSREAEKAQGRDTLDYARRAWDDYLDSYMQEAKWIATGYLPTFAEYYENGKVSSGHRTSALQPILTMDIPFPPHILKEVDFPSKLNDLACAILRLRGDTRCYKADRARGEEASSISCYMKDNPGATEEDALDHINAMISDVIRGLNWELLNPNSSVPISSKKHVFDISRAFHYGYKYRDGYSVANIETKSLVKRTVIDPVTL</t>
  </si>
  <si>
    <t>U5N0S4</t>
  </si>
  <si>
    <t>Gossypium hirsutum</t>
  </si>
  <si>
    <t>MASLLTSSPICSFPKQAQWKRFSNNRSSYHILNVFSPSQSEATTEISVENDIVRRSADYHPPIWDYDSLQSLGLHHVEDELYKERASKLKEEVRMMFDNVVDPLEKLELIDALQRLGLSYYFEDEIRKTLKNISNNLSSNVAWKKDNLYATSLEFRLLRKHGYEVNQDVFTSFMDKDGNIKASFTHDCKGLLNLYEASYHLVEGETMLENARELAAKLLKQCLKQNNDQYLSMLVEHALELPLHWRMLRLEARWFIDAYEKNKDKNPIILELAILDYNIVQAMHQEDLRYASGWWKDLGIGERLTFARDRLMENFLWSVGIIGAPQFERGRRIQTKVNALITYIDDVYDVYGTMDELELFTDAVERWDVNATQKLPNYMKLCFHALHSSINDMAFHTLKEQGIDVLPFLKNLWANLCKSYMLEARWYYIGYKPNLQEYIDNAWISISGPVLLGHAYLETNHVTKEGLQTFEEYHPNIIRWSSTVLRLANDLATSSYEIKRGDIPKSIQCYMHETGRSEEEAREHIKKLIDATWKNMNRDRMAAKSLSSQMFFETAMNLARVSMLVYQNDDGHGIEDGEPKERALRLFIQSIPSPK</t>
  </si>
  <si>
    <t>L0HAM7</t>
  </si>
  <si>
    <t>Thymus vulgaris</t>
  </si>
  <si>
    <t>Krause, S. T., Kollner, T. G., Asbach, J., and Degenhardt, J. (2013) Arch Biochem Biophys 529, 112-121</t>
  </si>
  <si>
    <t>MSTISINHVGLLRNPLHGKSKRASINKSWSLCLPRSSSASRLVKPCRVSSKTDTKPAEMTRRSGNYEPSLWDFDFIQSLDNHHPHVKEKQLKREEELIVEVKMLLGTKIEAVKQLELIDDLKNLGLSYFFRDEIKMVLTSIYNNFFENKNNQVGDLYFTALGFRLLRQHGFNVSQEIFDCFKNEKGSDFDETLIGEDTKATLQLYEASFHLREGENTLELARQISTKYLQKKVDEGSINDENLSSWIRHSLDLPLHWRIQRLEARWFLDAYAAREDKNPLIFELTKLDFNIIQATQQEELKEVSRWWNNSRLAEKLPFVRDRVVECYFWAVGLFDGHDYGFQRKVNAAVNILITAIDDVYDVYGTLDELRLFTDVIRRWDTQSIDQLPYYMQLCYLTLYNYVSDLAYNILKDRGINTIPHLHQSWVNTVEAYLKEAEWYESGYAPSLEEYLSIASISIGVIPIVIPLEVSIPNSTFHRRSPFEYHRYDILHLSAMVLRLADDLGTAQYEVETGDVPKAVQCYIKDTNASEEEAREHVRFMIGEVWKELNTAMAESDDCPFTEQGAWAAVNIGRAAQFIYLEGDGHGRFQIHQHMENLFFHPCV</t>
  </si>
  <si>
    <t>L0HB77</t>
  </si>
  <si>
    <t>MSTISINHVGILRNPLQCKNKRTSINKPWSLSLPRSSPASRLVKPCRVSSKVDTMPDEITRRSGNYEPSLWDLDFIQSLDNHHPYVKEMQLKREEELIVQVKMLLGTKMEAVKQLELIDDLKNLGLSYFFRDEIKTILTSIYNNSFENNNQVGDLYFTALGFRLLRQHGFNVSQQIFDCFKDNDFDETLIGEDTKGILQLYEASFHLREGENTLELARQISTKYLQKKVDEGSINDENLSSWIRHSLDLPLHWRIQRLEARCFLDAYAAREDKNPLIFKLAELDFNIIQATQQQELKEISRWWNDSSLAEKLPFVRDRVVECYFWAVGLFEGHEFGFQRKITAAIIILITAIDDVYDVYGTLDELQLFTDVIRRWDTQSIDQLPYYMQLCYLALYNFVSDLAYDILKDRGLNTIPYLHRSWVELVEAYLKEAGWYENGYTPSLEEYLTNATISIGVPPIVLPVEVSLPNSTIHRTQFDRPHKILDLSARVLRLADDLGTASSELERGDVPKAIQCYMKDNNASEEEAREHVRFMIREAWKELNTAMAEPDNCPFTEQTVEAAANLGRAAQFIYLEGDGHAHFQIHQHLENLFFHPCV</t>
  </si>
  <si>
    <t>Yang, C. Q., Wu, X. M., Ruan, J. X., Hu, W. L., Mao, Y. B., Chen, X. Y., and Wang, L. J. (2013) Phytochemistry 96, 46-56</t>
  </si>
  <si>
    <t>W8GLB1</t>
  </si>
  <si>
    <t>Nicotiana noctiflora</t>
  </si>
  <si>
    <t>RRSGNYQPTMWDFEYIQSIHNDYAGDKYMKRFNELKEEMKKMIMAEGSQELEKLELIDNLQRLGVSYHFKHEIMQILSSIKQHSTPADSLYATALKFRLLREHGFHISQEIFDGLSETHTKDTKGMLYLYEASFLATEGESELEQARNWTEKHLREYLKNKNIDQNVAKLVHRALELPLHWRMLRLEARWFIRFYKKSQDMIPLLLELAILDFNIVQAAHIQDLKYVARWWKETGLAENLPFARDRLVENFFWTIGVNFLPQYGHFRRIETKVNALVTTIDDVYDVFGTLDELQCFTDAIQRWNTDELDNLPDNMKMCYFALDDFINEVACDALIVPYLRNAWTDLCKSYLIEAKWYFSKYIPTMEEYMDNAWISISAPVILVHAYFLIANPVNKEALHYLRNYHDIIRWSALILRLANDLGTSSDELKRGDVPKSIQCYMNEKKVSEEEARQHIRLLISETWKKLNEAHDVAAHPFPKMFVKSAMNLARMAQCMYQHGDGHGGQNSETQNRIMALLFESIPPA</t>
  </si>
  <si>
    <t>Fähnrich, A., Neumann, M., and Piechulla, B. (2014) Plant Mol Biol 85, 135-145</t>
  </si>
  <si>
    <t>CarS_Ps1</t>
  </si>
  <si>
    <t>CarS_Ps2</t>
  </si>
  <si>
    <t>CarS_Ps3</t>
  </si>
  <si>
    <t>SabS_Ps</t>
  </si>
  <si>
    <t>a-phellandrene</t>
  </si>
  <si>
    <t>F1CKI8</t>
  </si>
  <si>
    <t>Roach, C. R., Hall, D. E., Zerbe, P., and Bohlmann, J. (2014) J Biol Chem 289, 23859-23869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</si>
  <si>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GLHHFYNYRDGYTVASNETKNLVIKTVLEPVPM</t>
  </si>
  <si>
    <t>F1CKI9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</si>
  <si>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GLHHFYNYRDGYTVSSNETKNLVIKTVLEPVPM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</si>
  <si>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FHHLYRYRDGYTVSSNETKNLVVRTVLEPLPM</t>
  </si>
  <si>
    <t>[S589A]</t>
  </si>
  <si>
    <t>SabS_Ps_7</t>
  </si>
  <si>
    <t>SabS_Ps_8</t>
  </si>
  <si>
    <t>[A595G]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</si>
  <si>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FHHLYRYRDGYTVSSNETKNLVVRTVLEPLPM</t>
  </si>
  <si>
    <t>SabS_Ps_9</t>
  </si>
  <si>
    <t>[F596L]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</si>
  <si>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LHHLYRYRDGYTVSSNETKNLVVRTVLEPLPM</t>
  </si>
  <si>
    <t>SabS_Ps_10</t>
  </si>
  <si>
    <t>[L599F]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</si>
  <si>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FHHFYRYRDGYTVSSNETKNLVVRTVLEPLPM</t>
  </si>
  <si>
    <t>SabS_Ps_36</t>
  </si>
  <si>
    <t>[S589A, 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</si>
  <si>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LHHLYRYRDGYTVSSNETKNLVVRTVLEPLPM</t>
  </si>
  <si>
    <t>SabS_Ps_37</t>
  </si>
  <si>
    <t>[A595G, 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</si>
  <si>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LHHLYRYRDGYTVSSNETKNLVVRTVLEPLPM</t>
  </si>
  <si>
    <t>SabS_Ps_38</t>
  </si>
  <si>
    <t>[F596L,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</si>
  <si>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LHHFYRYRDGYTVSSNETKNLVVRTVLEPLPM</t>
  </si>
  <si>
    <t>SabS_Ps_39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</si>
  <si>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GLHHLYRYRDGYTVSSNETKNLVVRTVLEPLPM</t>
  </si>
  <si>
    <t>[S589A, A595G, F596L]</t>
  </si>
  <si>
    <t>SabS_Ps_40</t>
  </si>
  <si>
    <t>[S589A, 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</si>
  <si>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LHHFYRYRDGYTVSSNETKNLVVRTVLEPLPM</t>
  </si>
  <si>
    <t>SabS_Ps_11</t>
  </si>
  <si>
    <t>[A595G, 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</si>
  <si>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LHHFYRYRDGYTVSSNETKNLVVRTVLEPLPM</t>
  </si>
  <si>
    <t>CarS_Ps1_22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</si>
  <si>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GFHHFYKYRDGYTVANSETRNLVIKTVLEPVPM</t>
  </si>
  <si>
    <t>[L596F]</t>
  </si>
  <si>
    <t>CarS_Ps1_23</t>
  </si>
  <si>
    <t>[G595A, L596F, F599L]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</si>
  <si>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AFHHLYKYRDGYTVANSETRNLVIKTVLEPVPM</t>
  </si>
  <si>
    <t>CarS_Ps2_25</t>
  </si>
  <si>
    <t>CarS_Ps2_26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</si>
  <si>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AFHHLYNYRDGYTVASNETKNLVIKTVLEPVPM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</si>
  <si>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GFHHFYNYRDGYTVASNETKNLVIKTVLEPVPM</t>
  </si>
  <si>
    <t>CarS_Ps3_28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</si>
  <si>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GFHHFYNYRDGYTVSSNETKNLVIKTVLEPVPM</t>
  </si>
  <si>
    <t>CarS_Ps3_29</t>
  </si>
  <si>
    <t>[A595G, L596F, F599L}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</si>
  <si>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AFHHLYNYRDGYTVSSNETKNLVIKTVLEPVPM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</si>
  <si>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EHHLYRYRDGYTVSSNETKNLVVRTVLEPLPM</t>
  </si>
  <si>
    <t>SabS_Ps_30</t>
  </si>
  <si>
    <t>[F596E]</t>
  </si>
  <si>
    <t>[F596H]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</si>
  <si>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HHHLYRYRDGYTVSSNETKNLVVRTVLEPLPM</t>
  </si>
  <si>
    <t>SabS_Ps_31</t>
  </si>
  <si>
    <t>SabS_Ps_33</t>
  </si>
  <si>
    <t>[F596G]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</si>
  <si>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GHHLYRYRDGYTVSSNETKNLVVRTVLEPLPM</t>
  </si>
  <si>
    <t>A0A097ZLN9</t>
  </si>
  <si>
    <t>Shimada, T., Endo, T., Fujii, H., Rodriguez, A., Pena, L., and Omura, M. (2014) Plant Sci 229, 154-166</t>
  </si>
  <si>
    <t>MAFSSSSRAKLSATSHISKAPDKISKTSRPSLIEFTPSPTIYQKGCITSDNTVASPPLKHFTHTTRHPSFFDHDIQVEHSRKLKEFKHIFSLVGGNSFEGLVMIDAVQRLRIEYLFKDEIEEILQRQYIISSTCGGHLHDLQEVALRFRLLRQEGYYVPADMFNNFRIKEGRFSRINVSEDIGTLMEVYEASQLSIAGEEGLDEAGHFSAKMLNECMTHLDHYHALAIGNTLRHPYHKSLPRFMAKDVFLSNFQGERRLHVLKEIAKKDFNMVQALHQKEIVQVTKWWKDLGLTKKLPFARDQPLKWYIWSMACLTDPSLSEQRVELTKPISLIYIIDDIFDVYGTLDELILFTETITRWDLAAMGQLPEYMKICFKALDDITNEISCKVYKKHGYNPVQSLRNAWTSLCKAFLVEAKWFASGHMPEAEEYLRNGIESSGVHVALAHFFFLLGHGITKETVELIDGNPAIISSTATILRLWDDLGSAKDENQEGKDGSYIHYYMKEHRYSAAEEAQKSAINKISDAWKRLNKECLCPNPFSASFTRASLNLARMVPLMYSYDDNQRLPSLEHYIKSLLFESVPTEGVY</t>
  </si>
  <si>
    <t>A0A097ZLS9</t>
  </si>
  <si>
    <t>MAFSSKDISSDSSHIHFIPKHISKVGNRNLNNINSLLPNNKKGSINDNIGVSARLKRFTYPSEHSSNFNDDIHIKHAKKLEVIKHILIKLGDDDSFEGLAMIDVVQRLGIDYYFQDEIELILRRQYSIFFTDGDRYNDLQEVALRFRLLRQQGYYVSADVFNRFRNKEGEFKQNISEDINGLMSLYEASQLSIGGEDGLDEAGHFSATHLANYDLAGVVEHLLLYPYRKSLSPAKNFFHGNFQGSEYIWILDLQELANMDFKLVQSLHQKEIVQISSWWRELGLAKKLEFAREQPVKWYVWSMACFTDPNLSWQRIELTKPISFVYIIDDIFYVCGALDALTLFTEPINRWDLGDIDQLPEYMKICFKALNDITNEISKQGVQRSMGITLCTPLRKGVGEVLCNAFLIEAKWFASGHLPKAEEYLENGIVSSGVHLVLVHIFFLLGHGITNETVQLIDSNPPIVSSVATILRIWDDLGSAKDENQGGKDGSYIYYYMMEHRDLTAEDAHKHAMDKISDAWKRLNKECLSPNPFSASFTRASFNCARMVPLMYSYDDSQRLPSLEEYIKSSLFDNLPTQGVY</t>
  </si>
  <si>
    <t>A0A097ZLP5</t>
  </si>
  <si>
    <t>MLFQVSASPNKVIRINAEKESTRRSANFDPTIWGDYFLSYTGDFKESGDASVKHQELKKEIRTMLRADINKPTQTKLDLIDDIQRLGVSYHFESEIDEILRKMHEANQDCDLGDDENVQELYYISLHFRLLRQNGYKISADVFNSFKDSNGNFKSFLKRDIRGMLSLYEAAHLRVHGENILNEALTFTVTHLESFTSQSNTQLAAQVNRALNRPIRKSLPRLEAKHYMPIYQKDPSHNKDLLTFAMLDFNILQKQHQEELRDIVRWWKNFDVPNKLPFIRDRVVEGYFWILGVYFEPKFLLARKILTKVISMASIIDDIYDAYGTIEELELFATAIERWDLSAIDLLPEYMKLCYCALLDAYSEFEKDLASKGILYGLPFAKESMKILVRSYIIEARWCDQQYVPTMEEYMRVALLSCGYLLLSTSSFLGMEDIVTKEAFEWVSGNPKIVQASSIICRLMDDIVSHKFEQQRGHVASAVECYMKQHGVSEEEAVKVFREKVGNAWKDINEELMRPPVVPMPLLERVLNLARLMDVLYQNNDSYTNPHLMKDHVAALLKDPVFFED</t>
  </si>
  <si>
    <t>Hedychium coronarium</t>
  </si>
  <si>
    <t>Yue, Y., Yu, R., and Fan, Y. (2014) Planta 240, 745-762</t>
  </si>
  <si>
    <t>W6HUT3</t>
  </si>
  <si>
    <t>MSVSLSFAASATFGFRGGLGGFSRPAAAIKQWRCLPRIQCHSAEQSQSPLRRSGNYQPSIWTHDRIQSLTLSHTADEDDHGERIKLLKCQTNKLMEEKKGEVGEQLQLIDHLQQLGVAYHFKDEIKDTLRGFYASFEDISLQFKDNLHASALLFRLLRENGFSVSEDIFKKFKDDQKGQFEDRLQSQAEGLLSLYEASYLEKDGEELLHEAREFTTKHLKNLLEEEGSLKPGLIREQVAYALELPLNRRFQRLHTKWFIGAWQRDPTMDPALLLLAKLDFNALQNMYKRELNEVSRWWTDLGLPQKLPFFRDRLTENYLWAVVFAFEPDSWAFREMDTKTNCFITMIDDVYDVYGTLDELELFTDIMERWDVNAIDKLPEYMKICFLAVFNTVNDAGYEVMRDKGVNIIPYLKRAWAELCKMYMREARWYHTGYTPTLDEYLDGAWISISGALILSTAYCMGKDLTKEDLDKFSTYPSIVQPSCMLLRLHDDFGTSTEELARGDVQKAVQCCMHERKVPEAVAREHIKQVMEAKWRVLNGNRVAASSFEEYFQNVAINLPRAAQFFYGKGDGYANADGETQKQVMSLLIEPVQ</t>
  </si>
  <si>
    <t>U5PZT6</t>
  </si>
  <si>
    <t>MSLLLAPPSYFPFRGLRRSTAAKQPPCLRLVKCTADRQSPEAARRSAHYQPNMWSDDYIQSLTVESPLKVEEKEQTKKLMLLKERIAEVICEGKEVEEQLRLIDHLQQLGVAYHFKDDIKASLRNIHSSLEEISSTIIFKDGLHASALLFRLLRENGFSISEDIFEEFRDEKGQYFRSDGLKNQTDQAMLSLYEASYYEKDGEMVLQEAMECTTKHLENLLEEEGSDLKLKEQAAHALELPLNWRMERLHARWFIEACQREVMVIDNPLLLEFAKLDFNAVQSIYKKELSALSRWWTKLGVVEKLPFARDRLTENYLWTVGWAFEPEHWSFRDAQTKGNCFVTMIDDVYDVYGTLDELELFTHVVDRWDINAIDQLPDYMKILFLALFNTVNDDGYKVMKEKGLDVIPYLKRSWADLCKAYLVEAKWYHRGYKPTINEYLDNTWISISGPAIFTNAYCMANNLTKQDLERFSEYPAIAKHSSMLGRLYNDLATSTAEIERGDVPKSIQCCMHERGVSEGVAREQVKELIRGNWRCMNGDRAAASSFEEMLKTVAVDIARASQFFYHNGDKYGKADGETMTQVMSLLINPII</t>
  </si>
  <si>
    <t>A0A0H4U5M2</t>
  </si>
  <si>
    <t>Laurus nobilis</t>
  </si>
  <si>
    <t>Yahyaa, M., Matsuba, Y., Brandt, W., Doron-Faigenboim, A., Bar, E., McClain, A., Davidovich-Rikanati, R., Lewinsohn, E., Pichersky, E., and Ibdah, M. (2015) Plant Physiol 169, 1683-1697</t>
  </si>
  <si>
    <t>MTPKKLHPEGNKTSEVVRRSVNYVPDIWGDRFVASSPDDLKPDAQAQQRANELKEEVRKMLRNVDDHLQELNLIDAVQRLGVAYHFEEEIAQALLLIYKSGRDYGDDLHAVALQFRLLRQEGYNVSPDVFMKFKDEEGKFKRTVAGNTRSLLSLYEAAHMGTHGENILDEAIAFTREHLNSALPCLNPPFSTLVELALELPLRKRVERLQSSYYISIYQEDKDRSDILLEFAKRDFNLLQLLHQEELREVSMWWKSWDFAEKLPFIRDRVVECYFWILGLYFEPQYSRARKMMTKIISLTSIMDDIYDVHGTLEELEPYTDAIQRWDRSVIDQFPDYIKLHFSALLDTVDKFEEELAQEGKSYRIPYLKQVFKEVPKGYLIEEQWSNSGHVPTLEEYMTNALISSGCPMLCVVSYVGMGDVATKEAFDWGVSIPKLIEAASVIGRLRDDVASNQLEQERVHVASIIQIYMNENGSTYEEACEKFKRMAADAWKDINKECLKPTPAPMPLLMRIVNLTRTMEVMYQHRDGYTNPTYETKELILSVLVNPIPVKL</t>
  </si>
  <si>
    <t>A0A0G3BIB7</t>
  </si>
  <si>
    <t>Paeonia lactiflora </t>
  </si>
  <si>
    <t>Ma, X., Guo, J., Ma, Y., Jin, B., Zhan, Z., Yuan, Y., and Huang, L. (2016) Biotechnol Lett 38, 1213-1219</t>
  </si>
  <si>
    <t>MATRLVASSPLCSFIKFQPVKAPSQKYSSNASFPKPVFRCVATSTTEVIERRSGNYQPCIWDIEFLQTVDSDYSKEIYKKRSENLKRQVKTMLVSEVEPLVQLELIDVLQRLCLGYEFETEIKSILQSIYNNNSSSSGKYKSSQDLHAAALEFRLLRQHHYIVPQEIFESFRDENGFKKSIYDDVKGMLSLYEASFFAFEDESIMEEAWEFTSEKLKSLKTEDMDPTLAMLVPHALEIPLHWRLPRFDARWFIEVYEKSRDMNPILLELGKLDFNIVQSMYQEDLRVMSSWWKEIALREKLDFARDRLVPSYLWGVGVSSEPQYAYSRRIIGMDIAIINMIDDIYDIYGTLEEVELFTDAVKKWDINAMKQLPDYMKIAYLAFYNTVNEMIYVILKEHGVDVTDHLTKAWLGLLNGYLTEARWYHTKHKPSLAEYMKNACMSIAGPLIATLAYLTTHKSITEEEMKYLETIPDVMHWTSYVFRISDDYGTSSDELKRGDVPKAIQCYMHDSGVSEEEARLHMRKLVRNGWKKVNKYRFMESQESPLTPTLVEMMQNLTRVSQNLYEHGDGHGIEDGETKDRVLRLLFQPIPM</t>
  </si>
  <si>
    <t>A0A0M3Q1Q3</t>
  </si>
  <si>
    <t>Rudolph, K., Parthier, C., Egerer-Sieber, C., Geiger, D., Muller, Y. A., Kreis, W., and Muller-Uri, F. (2016) Acta Crystallogr F Struct Biol Commun 72, 16-23</t>
  </si>
  <si>
    <t>MRRSGNYQAPVWNNDFIQSFSTDKYKDEKFLKKKEELIAQVKVLLNTKMEAVKQLELIEDLRNLGLTYYFEDEFKKILTSIYNEHKGFKNEQVGDLYFTSLAFRLLRLHGFDVSEDVFNFFKNEDGSDFKASLGENTKDVLELYEASFLIRVGEVTLEQARVFSTKILEKKVEEGIKDEKLLAWIQHSLALPLHWRIQRLEARWFLDAYKARKDMNPIIYELGKIDFHIIQETQLQEVQEVSQWWTNTNLAEKLPFVRDRIVECYFWALGLFEPHEYGYQRKMAAIIITFVTIIDDVYDVYDTLDELQLFTDAIRKWDVESISTLPYYMQVCYLAVFTYASELAYDILKDQGFNSISYLQRSWLSLVEGFFQEAKWYYAGYTPTLAEYLENAKVSISSPTIISQVYFTLPNSTERTVVENVFGYHNILYLSGMILRLADDLGTTQFELKRGDVQKAIQCYMNDNNATEEEGTEHVKYLLREAWQEMNSAMADPDCPLSEDLVFAAANLGRTSQFIYLDGDGHGVQHSEIHNQMGGLIFEPYV</t>
  </si>
  <si>
    <t>A0A1C9J6A7</t>
  </si>
  <si>
    <t>Citrus sinensis</t>
  </si>
  <si>
    <t>Morehouse, B. R., Kumar, R. P., Matos, J. O., Olsen, S. N., Entova, S., and Oprian, D. D. (2017) Biochemistry 56, 1706-1715</t>
  </si>
  <si>
    <t>MSSCINPSTLATSVNGFKCLPLATNRAAIRIMAKNKPVQCLVSTKYDNLTVDRRSANYQPSIWDHDFLQSLNSNYTDETYKRRAEELKGKVKTAIKDVTEPLDQLELIDNLQRLGLAYHFEPEIRNILRNIHNHNKDYNWRKENLYATSLEFRLLRQHGYPVSQEVFSGFKDDKVGFICDDFKGILSLHEASYYSLEGESIMEEAWQFTSKHLKEMMITSNSKEEDVFVAEQAKRALELPLHWKAPMLEARWFIHVYEKREDKNHLLLELAKLEFNTLQAIYQEELKDISGWWKDTGLGEKLSFARNRLVASFLWSMGIAFEPQFAYCRRVLTISIALITVIDDIYDVYGTLDELEIFTDAVARWDINYALKHLPGYMKMCFLALYNFVNEFAYYVLKQQDFDMLLSIKHAWLGLIQAYLVEAKWYHSKYTPKLEEYLENGLVSITGPLIITISYLSGTNPIIKKELEFLESNPDIVHWSSKIFRLQDDLGTSSDEIQRGDVPKSIQCYMHETGASEEVAREHIKDMMRQMWKKVNAYTADKDSPLTRTTAEFLLNLVRMSHFMYLHGDGHGVQNQETIDVGFTLLFQPIPLEDKDMAFTASPGTKG</t>
  </si>
  <si>
    <t>LimS_Ms_M2</t>
  </si>
  <si>
    <t>LimS_Ms_M3</t>
  </si>
  <si>
    <t>LimS_Ms_M4</t>
  </si>
  <si>
    <t>LimS_Ms_M5</t>
  </si>
  <si>
    <t>LimS_Ms_M6</t>
  </si>
  <si>
    <t>[N345I]</t>
  </si>
  <si>
    <t>[N345D]</t>
  </si>
  <si>
    <t>[N345L]</t>
  </si>
  <si>
    <t>[N345S]</t>
  </si>
  <si>
    <t>[S454G]</t>
  </si>
  <si>
    <t>[L423A, S454A]</t>
  </si>
  <si>
    <t>[N345A, L423A, S454A]</t>
  </si>
  <si>
    <t>[N345G, L423A, S454A]</t>
  </si>
  <si>
    <t>[N345A, L423A, S454G]</t>
  </si>
  <si>
    <t>[C321Y, N345A, L423A, S454A]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</si>
  <si>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</si>
  <si>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</si>
  <si>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G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</si>
  <si>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AADKYMVEARWFYGGHKPSLEEYLENSWQSIG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</si>
  <si>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YYFWNTGIIEPRQHASARIMMGKVA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</si>
  <si>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</si>
  <si>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D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</si>
  <si>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L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</si>
  <si>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S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</si>
  <si>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CMLTHIFFRVTDSFTKETVDSLYKYHDLVRWSSFVLRLADDLGTSVEEVSRGDVPKSLQCYMSDYNASEAEARKHVKWLIAEVWKKMNAERVSKDSPFGKDFIGCAVDLGRMAQLMYHNGDGHGTQHPIIHQQMTRTLFEPFA</t>
  </si>
  <si>
    <t>Chen, F., Ro, D. K., Petri, J., Gershenzon, J., Bohlmann, J., Pichersky, E., and Tholl, D. (2004) Plant Physiol 135, 1956-1966</t>
  </si>
  <si>
    <t>Q84KL4</t>
  </si>
  <si>
    <t>MDLISVLPSASKSCVCLHKPLSSSTHKLKPFCKTIRILVMPRRWEFARPSMSLSTVASEDDIQRRTGGYLSNLWNDDVIQFLSTPYGELAYRERAERLIDEVRDIFSSMSLEDGEFSDLIQRLWMVDNVERLGIDRHFKNEIKSALDYVYSYWSEKGIGCGTKSIITNLNSTALGFRTLRLHGYPVSADVLKHFRNQIGQFVSCPSETEEDIRIMVNLYRASLIAFPVAFPGEKVMEEAESFSEKYLKETLQKIPDCSLSREIGDVLEHGWHTNLPRLEARNYIDVFGQDTKNMEPNRKTEKLLELAKLEFNIFQSIQKTELESLLRWWNDSGSPQITFTRHRHVEYYTLASCIAFEPQHSGFRLGFAKACHILTVLDDMYDLFGTVDELKLFTAAIKRWDPSATDCLPQYMKGIYMMVYNTVNEMSAEAQKAQGRDTLNYARQAWEDCLDSHMQEAKWIATGFLPTFEEYLENGKVSSAHRVSALQPMLTMDIPFPPHILKEVDFPSNLNDLACAMLRLRGDTRCYQADRARGEETSCISCYMKDNPGATEEDALNHLNVMISGVIKELNWELLKPNSSVPISSKKINFDITRAFHYGYKYRDGYSVSSVETKSLVMRTLLEPVPL</t>
  </si>
  <si>
    <t>Mentha piperata</t>
  </si>
  <si>
    <t>Rajaonarivony, J. I. M., Gershenzon, J., and Croteau, R. (1992) Archives of Biochemistry and Biophysics 296, 49-57</t>
  </si>
  <si>
    <t>B0F4G4</t>
  </si>
  <si>
    <t>MALKVFSGAMQMPIPSKLTTYLQPSHLNSSPKLLSNTKGTSRSRLRVSCSSSQLTTERRSGNYNPSRWDVDFIQTLHSDYKDEKHARRASELVTLVKMELEKETDQIRQLELIDDLQRMGLSDHFQNEFKEILSSVYLDHGYYKNPDPKEERDLYSTSLAFRLLREHGFQVAQEVFDSFKNEEGEFKESLSDDTRGLLQLYEASFLLTEGETTLESAREFATKFLEERVNEGGGDENLLTRIAYSLEIPLHWRIKRPNAPVWIDSYRKRPNMNPVVLDLAILDLNIVQAHFQQELKESFRWWRNTGFVEKLPFARDRLVECYFWNTGIIEPRQHASARIMMGKVNALITVIDDIYDVYGTLEELEHFTDLIRRWDIDSIDQLPDYMQLCFLALNNFVDETSYDVMKEKGVNVIPYLRQSWVDLADKYMVEARWFYGGHKPSLEEYLENSWMSISGPCMLTHIFFRVTDSFTKETVDSLYKYHDLVRWSSFVLRLADDLGTSVEEVSRGDVPKSLQCYMSDYNASEAEARKHVKWLIAEVWKKMNAERVSKDSPFGKDFIGCAVDLGRMAQLMYHNGDGHGTQHPIIHQQMTATLFEPFA</t>
  </si>
  <si>
    <t>Q9SPN1</t>
  </si>
  <si>
    <t>MASISLFPYSILKQTSPLARGTAYNRIYSTKTTGITVDVAESHV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</si>
  <si>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P0CV94</t>
  </si>
  <si>
    <t>MNVETKHTRTMGDIFVQHSQKLELLKTVLRNVAELDALEGLNMIDAVQRLGIDYNFQREIDEILHKQMSIVSARDDLHEVALRFRLLRQHGYFVPEDVFNNFKDSKGTFKQVLGEDIKGLMSLYEASQLGTEGEDILVEAEKFSGHLLKTSLSHLDHHRVRIVANTLRNPHHKSLAPFMARNFFVTSQATNSWLNLLKEVAKTDFNMVRSLHQNEIVQMSKWWKELGLAKELKFARDQPLKWYIWSMACLTDPKLSEERVELTKPISFVYLIDDIFDVYGTLDDLILFTEAVNRWEITAIDHLPDYMKICFKALYDMTNEFSSKVYLKHGWNPLQSLKISWASLCNAFLVEAKWFASGKLPKSEEYLKNGIVSSGVNVVLVHMFFLLGQNITRKSVELLNETPAIISSSAAILRLWDDLGSAKDENQDGNDGSYVRCYLEEHEGCSIEEAREKTINMISDEWKKLNRELLSPNPFPASFTLASLNLARMIPLMYSYDGNQCLPSLKEYMKLMLYETVSM</t>
  </si>
  <si>
    <t>Q8W1D0</t>
  </si>
  <si>
    <t>MTGSSYACTCTAFRSISTKLAARSSAGRRSRGRRSAVDPSAGGPPLPPPPVVIAGAVASPGKRMPPSPIGCTSRAATASSSRQAKEDDGASRNVSGFEPSIWGDFFLTYSSPLATSSLHKAWMVHRAEQLKEEVAAKLVAASSACSLHRRIHLIHVLERLCLDHLFEDEISDMLARMNDVDVSGCDLQTVAMWFYLLRKHGYSVSSDVFAEFRDEQGGGFTANSARDLLSLHCAACLATRGETILDEAISFTAKSLKSTAPYTGAASLACEIKRALEIPLPRRVRIYEAKSRIAEYGREAEADELVMELAKLNYNLVQLQYQQELKIITSRWWNGLELQSRLSFARDRVVECYFWIVGVYFEPSYSRARIILTKVIAIVSLLDDTYDVYGTPQECELFTECIESWDPAVAGGLPENMKFIFGKILDTYQSIEEELAPEEKYRMPYIKNFIIDLVRAYNKEVRWREQGYVPATVEEHLQVSARSGACHLLSCASFVGMGDVAGEEAFEWVCSVPKLVQALCIILRLSDDLKSYEREKMAPHVASTIESCMREHEVPLEVARVKIQEMIDETWKDFNEEWLNMNKHQPAELLERIFNLTRTMVYMYKNDDAYTNCHVIKDTINSLFVEPVSIA</t>
  </si>
  <si>
    <t>van Schie, C. C., Haring, M. A., and Schuurink, R. C. (2007) Plant Mol Biol 64, 251-263</t>
  </si>
  <si>
    <t>B1P189</t>
  </si>
  <si>
    <t>Phaseolus lunatus</t>
  </si>
  <si>
    <t>MLLNSSFISRVTFAKPLKPVAPNLLHRRIIFPRCNGTTINVNASERKSANYQPNLWTYDFLQSLKHAYADTRYEDRAKQLQEEVRKMIKDENSDMWLKLELINDVKRLGLSYHYDKEIGEALLRFHSSATFSGTIVHRSLHETALCFRLLREYGYDVTADMFERFKERNGHFKASLMSDVKGMLSLYQASFLGYEGEQILDDAKAFSSFHLKSVLSEGRNNMVLEEVNHALELPLHHRIQRLEARWYIEYYAKQRDSNRVLLEAAKLDFNILQSTLQNDLQEVSRWWKGMGLASKLSFSRDRLMECFFWAAGMVFEPQFSDLRKGLTKVASLITTIDDVYDVYGTLEELELFTAAVESWDVKAIQVLPDYMKICFLALYNTVNEFAYDALKEQGQDILPYLTKAWSDLLKAFLQEAKWSRDRHMPRFNDYLNNAWVSVSGVVLLTHAYFLLNHSITEEALESLDSYHSLLQNTSLVFRLCNDLGTSKAELERGEAASSILCYRRESGASEEGAYKHIYSLLNETWKKMNEDRVSQSPFPKAFVETAMNLARISHCTYQYGDGHGAPDSTAKNRIRSLIIEPIALYETEISTSY</t>
  </si>
  <si>
    <t>A0A221I0G1</t>
  </si>
  <si>
    <t>Thymus albicans</t>
  </si>
  <si>
    <t>Filipe, A., Cardoso, J. C. R., Miguel, G., Anjos, L., Trindade, H., Figueiredo, A. C., Barroso, J., Power, D. M., and Marques, N. T. (2017) Journal of Plant Physiology 218, 35-44</t>
  </si>
  <si>
    <t>TDEASSTRRSGNYKPTFWNFDRIQSLNSVYKEERYVRRAADLIRQVKMLLHEESDDDVLPQLELIDDLRGLAISCHFDEEIERILNHLFHHDDVEEGDLYSTSLTFKLLRQHGFNISQGLFEHFKCEDGTDFKPIHVEDTKGLLQLYEASFLSTRGEETLELATQFARKSLQEKLLDHHEIDNQYILSSIRDALEIPSHWRVRTPYAISFIDAYKKRPLMNPTVLELAILDINIIQAQFQEELKEASRWWNGTGLVQQLPFVRDRIVECYFWTTGVLERRQHVYERIMLTKINALVTTIDDIYDVYGTIGELRLFTNAVQRWDIDSINELPPYMQLCYLALYNFVNEEAYHTLKDRGFNSIPFLRKTWIDLVETYMREAEWYHNGHNPSLGEYMENAWISIGGVPILSHLFFRLTDSIDDETVERMHEYHNIVRGSCTILRLADDLGTSLDEVKRGDVPKSVQCYMNEKNASEEEAREYVRSLIEETWRTMNTELMASADSPFSKYFVEAAANLGRMAQCVYQHESDGFGMQHSRVNTMLRSLLFDPYAYDTVAVSSLPEESMQPQQTMQRGRRGEVVSYDTSEGEGVVHEVGERASRPN</t>
  </si>
  <si>
    <t>ATY48638</t>
  </si>
  <si>
    <t>Hurd, M. C., Kwon, M., and Ro, D.-K. (2017) Biochemical and Biophysical Research Communications 490, 963-968</t>
  </si>
  <si>
    <t>Phyla dulcis</t>
  </si>
  <si>
    <t>ATY48639</t>
  </si>
  <si>
    <t>MATINFIMAHAAIVRKRPNKSICHFVRKRVTCSSTPLSGAETATGANRPDSTIKIGDEISAGRRSGNYEPPTWDFDYVQSLSNHYTEEKYSRRAKELVAQVKKLLQEELKEPIQQLELIDDLQRMGISYHFKDKIKEILNSIYDDNHHRQDCKNSEIEADLYSTALKFRLLRQHGFTSSEEVFDCFKNDNGDFKASLADDTRGLLQLYEASFLLMEGEETLEKAKEFATKFLQKNLYDEGKQGMLIDDNLLSLVHRALEIPIHHRTQRLNARWSINAYGNRSDKNPVVHELAKLDFNLLQATFQQELKHVSRWWKQTGLAEKLPFARDRLVECYFWTIGWLYEPQYVFARSAATKFVALINVIDDIYDIYGTLEELHLFQDAIQRWDIEAIGQLPQYMQLCFLALDNFINEIGYHVLKEQGFLAIPYLRKSWQDLCTSYFQEAKWYYAGYVPTLEEYIGNARISISSFLALSHTYFLVANPIEKEVLESLYNDPDLSRYSSVIFRLEDDLGTSLDELKRGDVPKAIECYMNESGANRDEAQKHIEFLIWDTWKKLNKEQVANSLFPQFLCRNAVDLCRTAQLMYQHGDGHRISTLLFEPIL</t>
  </si>
  <si>
    <t>MAAFNIIMRFALPTNYKPKYSLCGFVPNKTTKVTCSSVHSNAKTSDEVIKPGDEVSRGRRSGNYEPPIWNFNYVQSSSSQYTAGRRSGNYEANMWDFDYIQSSSSQFTEDRYLERASELVVQVKKLLEEELTEPIQQLELIDDLQNMGVSYHFEDEIKQILKSMYDDRVKKYNSKDSKNVRDLYSTALEFRLSRQHGFTISQEVFDCFKNNKGGFEASLAEDTRGLLQLYEASFMLMEGEETLEQAKEFATSFLLKKLEDDTKHGILVDENLSLSVFHALELPIHWRTQRHNARWFIDAYEKRSNRNSVVLELAKVDFNIVQATYQQEIKHISRWWEQTRLAEKLPFARDRLVENFLWTVGWLREPQYGYARIMCTKLFIFITYVDDIFDVYGTLEELQLFRDVIRRWDIEAMGQLPNYMQMCFLAIDNFINEMAYDVLKEQEFVIIPHLRKMWADLCTSYCQEAEWYYNKYMPTMDEYINNACISISTPLILSNTYFVVTNPIEEEVVQNFYKNPDVVRYSAMILRLADDLGTSEFEAERGDVPKAIECYMNESGASREEAREHVKFMIWEAWKKINKELLSNASFPQFFLRNAADLGRAGQFMYQHGDGFGVNPHHHKEDVSTLFFEPL</t>
  </si>
  <si>
    <t>A0A185NWC6 </t>
  </si>
  <si>
    <t>Despinasse, Y., Fiorucci, S., Antonczak, S., Moja, S., Bony, A., Nicolè, F., Baudino, S., Magnard, J.-L., and Jullien, F. (2017) Phytochemistry 137, 24-33</t>
  </si>
  <si>
    <t>MTAARSFMAINSNMTTDHLHKFGKKNLEFGQGYSCNNASPMRLRPCCSLKLSTNAESQLDSTRRSGMYKPTLWDFDRIQSLNSVYTEEKYSTRACDLIQQVKKLLEESDWFRQLQLIDDLQRLGLSYRFDDEINLILNTIYFEKKFCEKEMDLYSTSLAFRLLRQHGLKVSQEVFDCFKNEEGDFEARLGDETNGILEMCEASFLATEGEETLELARLFTTNILQKKLDDERNELLIMDDYLRTLIRHSLDLPLYWRVQRPSARWFIEAYATRSDMNPIMLELAKLDFNIVQATHQEELKQVSRWWKESRLAEKLPFARDRVVENYLWNRGMLFPPQYGYPRIMNAKLFVLITVLDDIYDVYGTLEETQLFTNLITRWDVEAIGQLPEYMRICYMAIDNNINELAYEVLKQHGLLIIQDLRKFWADLCVAYGKEAEWYYTGYKPTLEEYLEVAWVSISAHLILGYMFFLTSNPIEKEASQSLSNYHNIIRNSAMVLRLADDLGTSPYEMQRGDVPKAVECYMNENGASTEEAREYVKHLLREVWKETNGERFKESPFTPSFMRICADLGRMAQFMYQHGDGHGIRNLQMEDRIQSLIFEPIV</t>
  </si>
  <si>
    <t>A0A1V0D8Y5</t>
  </si>
  <si>
    <t>Lavandula x intermedia</t>
  </si>
  <si>
    <t>Adal, A. M., Sarker, L. S., Lemke, A. D., and Mahmoud, S. S. (2017) Plant Molecular Biology 93, 641-657</t>
  </si>
  <si>
    <t>MCSIIMHVGVLNKPAAIHLPNLDTRASKPLSISSTPATSRLRVSCSTQLDIKPVADETRRSGNYQPSAWDFDYIQSLNNPYKEESYLTRHAELTSQVKMLWDEEMEAVQQLELIEDLKNLGISYLFKDKIKQILSLIYDDNKCFQNNEVEARDLYFTALGFRLLRQHGFEVSQEIFDCFKKENGTDFKQTLADDTKGLLQLYEASFLLREGEDTLELARQFSTKLLQKKVDDHEIEDNLLLWIRHSLELPLHWRVQRLEGRWFLDAYSTRPDMNPIIFELAKLEFNISQSTRLEEMKDVSRWWNSLCLIDQLPFVRDRVVEAQFWAIGALEPHQYGYQRKLIAKIITFVTVIDDIYDVYGTLEELEAFTDIIRRWDTESINQLPQYMQVCFLALHNFVSELAYNILRDKGFNCLSHIQRSWIDLVEANLEEAKWYYSGYTPSLEQYICSSRISISCPTIISQIYFTLETSIEKSAIESMYKYHDILYLSGMLLRLPDDLGTSTFELKRGDVPKAIQCYMKEKNIPEEEARDHVKFLIREAWKQMNTAIEAGSPFTYDLVVAAANLGRVANFVYVDGDGFGVQHSKIIQQIAGLMFEPYA</t>
  </si>
  <si>
    <t>A0A068L9J0</t>
  </si>
  <si>
    <t>Ruan, J.-X., Li, J.-X., Fang, X., Wang, L.-J., Hu, W.-L., Chen, X.-Y., and Yang, C.-Q. (2016) Frontiers in Plant Science 7</t>
  </si>
  <si>
    <t>MASACFFSRPVFRNMNYNAKSYRGHICSRISSSQSTSMAFTADKNVVRRTANYEPTLWSYDHIQSLSSKYTGEEYAARANILKNSVKRLLGEVENSPSILELVNDLQRLGIYYHFEDEIRNALEMIYYKYYKTPDKWGKMDLNLTALGFRLLRQHGYQVPQEIFQNFLDNAQNLKPHLLEEIAGMLNLYEASYHAFEDETILDNARAFTTKYLKENLDKIDGHILSLVSHALEFPLHWRVPRVEAKWYIEVYEKKNGMNHILIELAKLDFDMVQAIHLEDLKHASRWWRNTNWDKKLSFARDRLVENFLWTIGFNYLPQFSHGRRTLTKVNALITTIDDVYDVFGTLDEIEQFTDATNRWDINSIEELPDYMKICFLGFYNTINEITYNALTNKRFIILPYLKKAWGDLFKSFVVEANWYQSGHIPTLEEYLENGCISISGPVILMHVHFITSISSAEEIMQCMEISKDIVRYSSLIFRLTDDLGTSSGEMERGDNPKSLQCYMHETGASEDEARIYMKSLIGETWKKLNKERTHASSDITREFIDFATNLVRMAQFMYGEGDVHGRPDVTKSHVLSLLFNPIQEI</t>
  </si>
  <si>
    <t>A0A068L7N8</t>
  </si>
  <si>
    <t>MASMCAFASPCLVSNSSIVRKSIFLNRNTKKNVPSEKRVLYSSPHSELTDVATVSPTIRRSAGYPPSLWPYERIQAINSIYTGEKYASRLETLKEEVRNMIYKENEKAENPLSTLNLVDDLQRLGIWYHFVDDINNVLDNVYNKYYKSPEKWNTLDLNLKALGFRLLRHNGYHITQDIFEDIQDETRIMGHTIEDTLGLLNLYEASYHSFEDENILDEARAFTKKYLQGSLGKIDDQYLSSLTSRALDMPLHWRIARVETIWFMEAYEKRSGMNPTVLDLAKLDFNMVQAVHQEDLKYASRWWRTTKWDDKLSFARDRLVENYMWTIGNSYRPQFTLLRRILTKVFAIITTVDDVYDVHGTLDELERFTDVISRWNIYAIEELPDYMKICFLGFYNSVNDMAYTTLTDTGFFILPYLQKAWEDLCKAYLVEARWYHTKYMPTFKEYLDIAEVSISVPLMLTHISFVMNVCSTEEVIQSMDKIKNLIRYSSQILRLADDLGTSSDEMARGDTPKSIQCYMHETGATEEEARAHVRSLIIKVWQKLNKERAGLKTTYLKEFGECAANFGRMAQFMYQVADGHGHNIDLTEAYVLSLVVNPIQGV</t>
  </si>
  <si>
    <t>A0A068L889</t>
  </si>
  <si>
    <t>MALTFSSSSYLLHNNSFARCTARHQICKPKRLTQGISNRVATVEPLGRRSANYEPSLWSFDHVQSLSSKYTGKNYVSRADSLKKIVKTMIHEVGNPSTALELVDDLQRLGIWYHFEDEISNVLEMIYRDFYDNEDRCSKMDMNFKALSFRLLRQHGYHVPQEIFHNFKEKTQNLKPYLHEDMVVMLNIYEASYYSYEDESIMDDARDFTAKYLKENHDSIDESISSLVSHALEFPLHWRIPREEAKWFIEFYEKRSGRNPTLIELAKLDFNMVQSIHLEDLKHASRWWRNTCWDKELPFARDRLMENFLWTVGVNYLPRFSLGRRTLTKVNAMITTIDDVYDVFGTIDELEKFTEVTNRWDINAVEELPDYMQICFIAFYNSINEIAYNTLTDTKFLILQYLKKGWVDLCNSYLKEAQWYESGYVPTLEEYLENAYVSISAPVILTHVNFLTTITSKEEILQFMETSDNIVRYSSLILRLADDLGTSSLEMARGDVPKSIQCYMHESGASEDEARMHIKDLILETWKKFNKEREHVKSKIAREFTYCAMNLGRMAQFMYREGDGHGHLSDVTKSHVLSWLINPIQGM</t>
  </si>
  <si>
    <t>Camelina sativa</t>
  </si>
  <si>
    <t>Borghi, M., and Xie, D.-Y. (2018) Planta 247, 443-457</t>
  </si>
  <si>
    <t>MATLCMSSASIYQNTSTHNFHFQRPHRFICKSITKTTADATSVDLRRRSVNYQPSPWDHRYLLSIENKYVNAKKVISRDLLKKKVKKMFDVETKSRLELLEFIDELQKLGISYHFEQEINTILTYFHLKHGNNVSRDDNEEDLHATALEFRIFRQHGFDVSEEIFDVIINKIESNTFMNEDIKNIISLYEASYLSTKSDTKLHKVIRPFATKQIRKFVDDEIYNIEVREKAIHALEMPYHWRMKRLETRWYIDAYEKKHDTKNLVLIELAKIDFNIVQTAYQEDLKYVSSWWKDTCLANKLPFIRDRIVENYFWNIGVIYEPQFGYVRRIMTIVNALITTIDDIYDVYGTLEELEIFTSIVESWDINRLDELPEYMRLCFLILYNETNGIGCDVLKYKNIDVIPFLKKSWADLCKTYLVEAKWYKRGYKPSLEEYMQNARISISAPTILIHFYCTFSDQISTQILESLSQHRQHVIRCSAVVLRLANDLATSPDEMTRGDVLKSVQCYMHENGASQEHARAHVQQMISDTWDEMNYETITAGRSSSLSIGFVEAAMNLARMSQCMYQHGDGHGSPDKAKTVDRVQSLIVDPIPLY</t>
  </si>
  <si>
    <t>XP_010514210</t>
  </si>
  <si>
    <t>UNIPROT/Genbank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</si>
</sst>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Fill="1"/>
    <xf numFmtId="0" fontId="18" fillId="0" borderId="0" xfId="0" applyFont="1" applyFill="1"/>
    <xf numFmtId="0" fontId="16" fillId="0" borderId="0" xfId="0" applyFont="1" applyFill="1" applyAlignment="1">
      <alignment horizontal="center"/>
    </xf>
    <xf numFmtId="164" fontId="0" fillId="0" borderId="0" xfId="0" applyNumberFormat="1"/>
    <xf numFmtId="0" fontId="18" fillId="0" borderId="0" xfId="0" applyFont="1"/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3" fillId="0" borderId="0" xfId="0" applyFont="1" applyFill="1"/>
    <xf numFmtId="0" fontId="2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ill="1"/>
    <xf numFmtId="164" fontId="18" fillId="0" borderId="0" xfId="0" applyNumberFormat="1" applyFont="1" applyFill="1"/>
    <xf numFmtId="0" fontId="24" fillId="0" borderId="0" xfId="0" applyFont="1" applyFill="1"/>
    <xf numFmtId="0" fontId="24" fillId="0" borderId="0" xfId="0" applyFont="1"/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0" fillId="0" borderId="0" xfId="0" applyFont="1" applyFill="1" applyBorder="1"/>
    <xf numFmtId="0" fontId="26" fillId="0" borderId="0" xfId="0" applyFont="1" applyFill="1" applyBorder="1"/>
    <xf numFmtId="164" fontId="0" fillId="0" borderId="0" xfId="0" applyNumberFormat="1" applyFont="1" applyFill="1" applyBorder="1" applyAlignment="1">
      <alignment horizontal="center"/>
    </xf>
    <xf numFmtId="0" fontId="0" fillId="34" borderId="0" xfId="0" applyFont="1" applyFill="1"/>
    <xf numFmtId="0" fontId="26" fillId="34" borderId="0" xfId="0" applyFont="1" applyFill="1"/>
    <xf numFmtId="0" fontId="25" fillId="34" borderId="0" xfId="0" applyFont="1" applyFill="1"/>
    <xf numFmtId="0" fontId="25" fillId="35" borderId="0" xfId="0" applyFont="1" applyFill="1"/>
    <xf numFmtId="0" fontId="26" fillId="35" borderId="0" xfId="0" applyFont="1" applyFill="1"/>
    <xf numFmtId="0" fontId="0" fillId="35" borderId="0" xfId="0" applyFont="1" applyFill="1"/>
    <xf numFmtId="0" fontId="28" fillId="0" borderId="0" xfId="0" applyFont="1" applyAlignment="1">
      <alignment vertical="center"/>
    </xf>
    <xf numFmtId="0" fontId="18" fillId="34" borderId="0" xfId="0" applyFont="1" applyFill="1"/>
    <xf numFmtId="0" fontId="27" fillId="34" borderId="0" xfId="0" applyFont="1" applyFill="1"/>
    <xf numFmtId="0" fontId="18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90" zoomScaleNormal="9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85546875" style="2" bestFit="1" customWidth="1"/>
    <col min="3" max="3" width="9.85546875" customWidth="1"/>
    <col min="4" max="4" width="9.140625" style="6"/>
    <col min="5" max="5" width="8.7109375" style="6" bestFit="1" customWidth="1"/>
    <col min="6" max="6" width="7.7109375" style="6" bestFit="1" customWidth="1"/>
    <col min="7" max="7" width="9.5703125" style="6" bestFit="1" customWidth="1"/>
    <col min="8" max="8" width="11" style="6" bestFit="1" customWidth="1"/>
    <col min="9" max="9" width="15" style="6" bestFit="1" customWidth="1"/>
    <col min="10" max="10" width="11.5703125" style="6" bestFit="1" customWidth="1"/>
    <col min="11" max="11" width="9" style="6" bestFit="1" customWidth="1"/>
    <col min="12" max="13" width="9.140625" style="6"/>
    <col min="14" max="14" width="16.85546875" style="6" bestFit="1" customWidth="1"/>
    <col min="15" max="15" width="10.28515625" style="6" bestFit="1" customWidth="1"/>
    <col min="16" max="16" width="18.140625" style="2" bestFit="1" customWidth="1"/>
    <col min="17" max="17" width="8" style="2" bestFit="1" customWidth="1"/>
    <col min="18" max="18" width="10.140625" style="2" bestFit="1" customWidth="1"/>
  </cols>
  <sheetData>
    <row r="1" spans="1:19" x14ac:dyDescent="0.25">
      <c r="A1" s="4" t="s">
        <v>0</v>
      </c>
      <c r="B1" s="3" t="s">
        <v>1</v>
      </c>
      <c r="C1" s="3" t="s">
        <v>2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167</v>
      </c>
      <c r="N1" s="4" t="s">
        <v>190</v>
      </c>
      <c r="O1" s="4" t="s">
        <v>169</v>
      </c>
      <c r="P1" s="4" t="s">
        <v>218</v>
      </c>
      <c r="Q1" s="4" t="s">
        <v>219</v>
      </c>
      <c r="R1" s="4" t="s">
        <v>220</v>
      </c>
    </row>
    <row r="2" spans="1:19" s="33" customFormat="1" x14ac:dyDescent="0.25">
      <c r="A2" s="32" t="s">
        <v>170</v>
      </c>
      <c r="B2" s="33" t="s">
        <v>43</v>
      </c>
      <c r="C2" s="33" t="s">
        <v>199</v>
      </c>
      <c r="D2" s="34">
        <v>18.3</v>
      </c>
      <c r="E2" s="34">
        <v>20.3</v>
      </c>
      <c r="F2" s="34"/>
      <c r="G2" s="34">
        <v>10.5</v>
      </c>
      <c r="H2" s="34">
        <v>1.9</v>
      </c>
      <c r="I2" s="34">
        <v>11.2</v>
      </c>
      <c r="J2" s="34">
        <v>0.8</v>
      </c>
      <c r="K2" s="34">
        <v>749.8</v>
      </c>
      <c r="L2" s="34">
        <v>103.1</v>
      </c>
      <c r="M2" s="34">
        <v>0.5</v>
      </c>
      <c r="N2" s="34">
        <v>0.5</v>
      </c>
      <c r="O2" s="34">
        <v>7.2</v>
      </c>
      <c r="P2" s="34">
        <v>0.9</v>
      </c>
      <c r="Q2" s="34">
        <v>1.4</v>
      </c>
      <c r="R2" s="34">
        <v>1.8</v>
      </c>
      <c r="S2" s="35"/>
    </row>
    <row r="3" spans="1:19" x14ac:dyDescent="0.25">
      <c r="A3" s="2" t="s">
        <v>151</v>
      </c>
      <c r="B3" t="s">
        <v>201</v>
      </c>
      <c r="C3" t="s">
        <v>211</v>
      </c>
      <c r="D3" s="7">
        <v>25.1</v>
      </c>
      <c r="E3" s="7">
        <v>2</v>
      </c>
      <c r="F3" s="7">
        <v>0.9</v>
      </c>
      <c r="G3" s="7">
        <v>1</v>
      </c>
      <c r="H3" s="7">
        <v>3.5</v>
      </c>
      <c r="I3" s="7"/>
      <c r="J3" s="7">
        <v>0.4</v>
      </c>
      <c r="K3" s="7">
        <v>5.2</v>
      </c>
      <c r="L3" s="7">
        <v>0.5</v>
      </c>
      <c r="M3" s="7">
        <v>1.5</v>
      </c>
      <c r="N3" s="7"/>
      <c r="O3" s="7"/>
      <c r="P3" s="30"/>
      <c r="Q3" s="30"/>
      <c r="R3" s="30"/>
      <c r="S3" s="12"/>
    </row>
    <row r="4" spans="1:19" x14ac:dyDescent="0.25">
      <c r="A4" s="10" t="s">
        <v>3</v>
      </c>
      <c r="B4" s="13" t="s">
        <v>4</v>
      </c>
      <c r="C4" s="13" t="s">
        <v>5</v>
      </c>
      <c r="D4" s="16">
        <v>42.7</v>
      </c>
      <c r="E4" s="7"/>
      <c r="F4" s="7"/>
      <c r="G4" s="7"/>
      <c r="H4" s="7">
        <v>0.6</v>
      </c>
      <c r="I4" s="7"/>
      <c r="J4" s="7"/>
      <c r="K4" s="7">
        <v>0.5</v>
      </c>
      <c r="L4" s="7"/>
      <c r="M4" s="7"/>
      <c r="N4" s="7"/>
      <c r="O4" s="7"/>
      <c r="P4" s="30"/>
      <c r="Q4" s="30"/>
      <c r="R4" s="30"/>
      <c r="S4" s="12"/>
    </row>
    <row r="5" spans="1:19" x14ac:dyDescent="0.25">
      <c r="A5" s="10" t="s">
        <v>6</v>
      </c>
      <c r="B5" s="13" t="s">
        <v>7</v>
      </c>
      <c r="C5" s="13" t="s">
        <v>8</v>
      </c>
      <c r="D5" s="16">
        <v>72.099999999999994</v>
      </c>
      <c r="E5" s="7">
        <v>1.3</v>
      </c>
      <c r="F5" s="7">
        <v>0.2</v>
      </c>
      <c r="G5" s="7">
        <v>0.2</v>
      </c>
      <c r="H5" s="7">
        <v>5.3</v>
      </c>
      <c r="I5" s="7"/>
      <c r="J5" s="7"/>
      <c r="K5" s="7">
        <v>2.7</v>
      </c>
      <c r="L5" s="7"/>
      <c r="M5" s="7">
        <v>2</v>
      </c>
      <c r="N5" s="7"/>
      <c r="O5" s="7"/>
      <c r="P5" s="30"/>
      <c r="Q5" s="30"/>
      <c r="R5" s="30"/>
      <c r="S5" s="12"/>
    </row>
    <row r="6" spans="1:19" x14ac:dyDescent="0.25">
      <c r="A6" s="10" t="s">
        <v>9</v>
      </c>
      <c r="B6" s="13" t="s">
        <v>10</v>
      </c>
      <c r="C6" s="13" t="s">
        <v>11</v>
      </c>
      <c r="D6" s="16">
        <v>64.599999999999994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0"/>
      <c r="Q6" s="30"/>
      <c r="R6" s="30"/>
      <c r="S6" s="12"/>
    </row>
    <row r="7" spans="1:19" x14ac:dyDescent="0.25">
      <c r="A7" s="2" t="s">
        <v>14</v>
      </c>
      <c r="B7" t="s">
        <v>15</v>
      </c>
      <c r="C7" t="s">
        <v>16</v>
      </c>
      <c r="D7" s="7">
        <v>38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30"/>
      <c r="Q7" s="30"/>
      <c r="R7" s="30"/>
      <c r="S7" s="12"/>
    </row>
    <row r="8" spans="1:19" s="13" customFormat="1" x14ac:dyDescent="0.25">
      <c r="A8" s="10" t="s">
        <v>17</v>
      </c>
      <c r="B8" s="13" t="s">
        <v>18</v>
      </c>
      <c r="C8" s="13" t="s">
        <v>19</v>
      </c>
      <c r="D8" s="16">
        <v>130.4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31"/>
      <c r="Q8" s="31"/>
      <c r="R8" s="31"/>
      <c r="S8" s="15"/>
    </row>
    <row r="9" spans="1:19" x14ac:dyDescent="0.25">
      <c r="A9" s="2" t="s">
        <v>20</v>
      </c>
      <c r="B9" t="s">
        <v>21</v>
      </c>
      <c r="C9" t="s">
        <v>22</v>
      </c>
      <c r="D9" s="7">
        <v>20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30"/>
      <c r="Q9" s="30"/>
      <c r="R9" s="30"/>
      <c r="S9" s="12"/>
    </row>
    <row r="10" spans="1:19" s="13" customFormat="1" x14ac:dyDescent="0.25">
      <c r="A10" s="10" t="s">
        <v>25</v>
      </c>
      <c r="B10" s="13" t="s">
        <v>26</v>
      </c>
      <c r="C10" s="13" t="s">
        <v>27</v>
      </c>
      <c r="D10" s="16">
        <v>68.8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1"/>
      <c r="Q10" s="31"/>
      <c r="R10" s="31"/>
      <c r="S10" s="15"/>
    </row>
    <row r="11" spans="1:19" x14ac:dyDescent="0.25">
      <c r="A11" s="10" t="s">
        <v>28</v>
      </c>
      <c r="B11" s="13" t="s">
        <v>29</v>
      </c>
      <c r="C11" s="13" t="s">
        <v>30</v>
      </c>
      <c r="D11" s="16">
        <v>29.8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30"/>
      <c r="Q11" s="30"/>
      <c r="R11" s="30"/>
      <c r="S11" s="12"/>
    </row>
    <row r="12" spans="1:19" s="13" customFormat="1" x14ac:dyDescent="0.25">
      <c r="A12" s="10" t="s">
        <v>31</v>
      </c>
      <c r="B12" s="13" t="s">
        <v>32</v>
      </c>
      <c r="C12" s="13" t="s">
        <v>33</v>
      </c>
      <c r="D12" s="16">
        <v>59.3</v>
      </c>
      <c r="E12" s="16"/>
      <c r="F12" s="16"/>
      <c r="G12" s="16"/>
      <c r="H12" s="16">
        <v>1.9</v>
      </c>
      <c r="I12" s="16"/>
      <c r="J12" s="16"/>
      <c r="K12" s="16">
        <v>5.3</v>
      </c>
      <c r="L12" s="16"/>
      <c r="M12" s="16"/>
      <c r="N12" s="16"/>
      <c r="O12" s="16"/>
      <c r="P12" s="31"/>
      <c r="Q12" s="31"/>
      <c r="R12" s="31"/>
      <c r="S12" s="15"/>
    </row>
    <row r="13" spans="1:19" x14ac:dyDescent="0.25">
      <c r="A13" s="2" t="s">
        <v>34</v>
      </c>
      <c r="B13" t="s">
        <v>35</v>
      </c>
      <c r="C13" t="s">
        <v>36</v>
      </c>
      <c r="D13" s="7">
        <v>102.1</v>
      </c>
      <c r="E13" s="7">
        <v>1.3</v>
      </c>
      <c r="F13" s="7">
        <v>0.6</v>
      </c>
      <c r="G13" s="7"/>
      <c r="H13" s="7">
        <v>4.4000000000000004</v>
      </c>
      <c r="I13" s="7"/>
      <c r="J13" s="7"/>
      <c r="K13" s="7">
        <v>4.0999999999999996</v>
      </c>
      <c r="L13" s="7"/>
      <c r="M13" s="7">
        <v>0.5</v>
      </c>
      <c r="N13" s="7"/>
      <c r="O13" s="7"/>
      <c r="P13" s="30"/>
      <c r="Q13" s="30"/>
      <c r="R13" s="30"/>
      <c r="S13" s="12"/>
    </row>
    <row r="14" spans="1:19" x14ac:dyDescent="0.25">
      <c r="A14" s="10" t="s">
        <v>37</v>
      </c>
      <c r="B14" s="13" t="s">
        <v>38</v>
      </c>
      <c r="C14" s="13" t="s">
        <v>39</v>
      </c>
      <c r="D14" s="16">
        <v>18.3</v>
      </c>
      <c r="E14" s="7">
        <v>9.8000000000000007</v>
      </c>
      <c r="F14" s="7">
        <v>7.9</v>
      </c>
      <c r="G14" s="7">
        <v>5</v>
      </c>
      <c r="H14" s="7">
        <v>30.9</v>
      </c>
      <c r="I14" s="7"/>
      <c r="J14" s="7">
        <v>0.4</v>
      </c>
      <c r="K14" s="7">
        <v>14.8</v>
      </c>
      <c r="L14" s="7">
        <v>0.2</v>
      </c>
      <c r="M14" s="7">
        <v>5</v>
      </c>
      <c r="N14" s="7"/>
      <c r="O14" s="7"/>
      <c r="P14" s="30"/>
      <c r="Q14" s="30"/>
      <c r="R14" s="30"/>
      <c r="S14" s="12"/>
    </row>
    <row r="15" spans="1:19" x14ac:dyDescent="0.25">
      <c r="A15" s="10" t="s">
        <v>40</v>
      </c>
      <c r="B15" s="13" t="s">
        <v>41</v>
      </c>
      <c r="C15" s="13" t="s">
        <v>42</v>
      </c>
      <c r="D15" s="16">
        <v>57.2</v>
      </c>
      <c r="E15" s="7">
        <v>0.4</v>
      </c>
      <c r="F15" s="7">
        <v>4.4000000000000004</v>
      </c>
      <c r="G15" s="7"/>
      <c r="H15" s="7">
        <v>1.4</v>
      </c>
      <c r="I15" s="7"/>
      <c r="J15" s="7"/>
      <c r="K15" s="7">
        <v>0.8</v>
      </c>
      <c r="L15" s="7"/>
      <c r="M15" s="7"/>
      <c r="N15" s="7"/>
      <c r="O15" s="7"/>
      <c r="P15" s="30"/>
      <c r="Q15" s="30"/>
      <c r="R15" s="30"/>
      <c r="S15" s="12"/>
    </row>
    <row r="16" spans="1:19" x14ac:dyDescent="0.25">
      <c r="A16" s="10" t="s">
        <v>44</v>
      </c>
      <c r="B16" s="13" t="s">
        <v>45</v>
      </c>
      <c r="C16" s="13" t="s">
        <v>46</v>
      </c>
      <c r="D16" s="16">
        <v>38</v>
      </c>
      <c r="E16" s="7">
        <v>1.5</v>
      </c>
      <c r="F16" s="7">
        <v>0.3</v>
      </c>
      <c r="G16" s="7"/>
      <c r="H16" s="7">
        <v>3.5</v>
      </c>
      <c r="I16" s="7"/>
      <c r="J16" s="7"/>
      <c r="K16" s="7">
        <v>3.1</v>
      </c>
      <c r="L16" s="7"/>
      <c r="M16" s="7">
        <v>1</v>
      </c>
      <c r="N16" s="7"/>
      <c r="O16" s="7"/>
      <c r="P16" s="30"/>
      <c r="Q16" s="30"/>
      <c r="R16" s="30"/>
      <c r="S16" s="12"/>
    </row>
    <row r="17" spans="1:19" x14ac:dyDescent="0.25">
      <c r="A17" s="10" t="s">
        <v>47</v>
      </c>
      <c r="B17" s="13" t="s">
        <v>48</v>
      </c>
      <c r="C17" s="13" t="s">
        <v>49</v>
      </c>
      <c r="D17" s="16">
        <v>24.5</v>
      </c>
      <c r="E17" s="7">
        <v>1.7</v>
      </c>
      <c r="F17" s="7">
        <v>0.6</v>
      </c>
      <c r="G17" s="7">
        <v>0.3</v>
      </c>
      <c r="H17" s="7">
        <v>7</v>
      </c>
      <c r="I17" s="7"/>
      <c r="J17" s="7"/>
      <c r="K17" s="7">
        <v>6.2</v>
      </c>
      <c r="L17" s="7"/>
      <c r="M17" s="7">
        <v>2.1</v>
      </c>
      <c r="N17" s="7"/>
      <c r="O17" s="7"/>
      <c r="P17" s="30"/>
      <c r="Q17" s="30"/>
      <c r="R17" s="30"/>
      <c r="S17" s="12"/>
    </row>
    <row r="18" spans="1:19" s="13" customFormat="1" x14ac:dyDescent="0.25">
      <c r="A18" s="10" t="s">
        <v>54</v>
      </c>
      <c r="B18" s="13" t="s">
        <v>55</v>
      </c>
      <c r="C18" s="13" t="s">
        <v>56</v>
      </c>
      <c r="D18" s="16">
        <v>7.1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31"/>
      <c r="Q18" s="31"/>
      <c r="R18" s="31"/>
      <c r="S18" s="15"/>
    </row>
    <row r="19" spans="1:19" x14ac:dyDescent="0.25">
      <c r="A19" s="10" t="s">
        <v>57</v>
      </c>
      <c r="B19" s="13" t="s">
        <v>58</v>
      </c>
      <c r="C19" s="13" t="s">
        <v>59</v>
      </c>
      <c r="D19" s="16">
        <v>3.3</v>
      </c>
      <c r="E19" s="7">
        <v>2.1</v>
      </c>
      <c r="F19" s="7">
        <v>0.5</v>
      </c>
      <c r="G19" s="7"/>
      <c r="H19" s="7">
        <v>2.7</v>
      </c>
      <c r="I19" s="7"/>
      <c r="J19" s="7"/>
      <c r="K19" s="7">
        <v>1.3</v>
      </c>
      <c r="L19" s="7"/>
      <c r="M19" s="7">
        <v>0.3</v>
      </c>
      <c r="N19" s="7"/>
      <c r="O19" s="7"/>
      <c r="P19" s="30"/>
      <c r="Q19" s="30"/>
      <c r="R19" s="30"/>
      <c r="S19" s="12"/>
    </row>
    <row r="20" spans="1:19" x14ac:dyDescent="0.25">
      <c r="A20" s="10" t="s">
        <v>60</v>
      </c>
      <c r="B20" s="13" t="s">
        <v>61</v>
      </c>
      <c r="C20" s="13" t="s">
        <v>62</v>
      </c>
      <c r="D20" s="16">
        <v>37.799999999999997</v>
      </c>
      <c r="E20" s="7"/>
      <c r="F20" s="7"/>
      <c r="G20" s="7">
        <v>0.5</v>
      </c>
      <c r="H20" s="7">
        <v>5.0999999999999996</v>
      </c>
      <c r="I20" s="7"/>
      <c r="J20" s="7"/>
      <c r="K20" s="7">
        <v>3.5</v>
      </c>
      <c r="L20" s="7"/>
      <c r="M20" s="7">
        <v>2.5</v>
      </c>
      <c r="N20" s="7"/>
      <c r="O20" s="7"/>
      <c r="P20" s="30"/>
      <c r="Q20" s="30"/>
      <c r="R20" s="30"/>
      <c r="S20" s="12"/>
    </row>
    <row r="21" spans="1:19" x14ac:dyDescent="0.25">
      <c r="A21" s="10" t="s">
        <v>70</v>
      </c>
      <c r="B21" s="13" t="s">
        <v>71</v>
      </c>
      <c r="C21" s="13" t="s">
        <v>72</v>
      </c>
      <c r="D21" s="16">
        <v>3.9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30"/>
      <c r="R21" s="30"/>
      <c r="S21" s="12"/>
    </row>
    <row r="22" spans="1:19" x14ac:dyDescent="0.25">
      <c r="A22" s="2" t="s">
        <v>73</v>
      </c>
      <c r="B22" t="s">
        <v>74</v>
      </c>
      <c r="C22" t="s">
        <v>75</v>
      </c>
      <c r="D22" s="7">
        <v>81.900000000000006</v>
      </c>
      <c r="E22" s="7"/>
      <c r="F22" s="7"/>
      <c r="G22" s="7"/>
      <c r="H22" s="7">
        <v>0.5</v>
      </c>
      <c r="I22" s="7"/>
      <c r="J22" s="7"/>
      <c r="K22" s="7">
        <v>0.5</v>
      </c>
      <c r="L22" s="7"/>
      <c r="M22" s="7"/>
      <c r="N22" s="7"/>
      <c r="O22" s="7"/>
      <c r="P22" s="30"/>
      <c r="Q22" s="30"/>
      <c r="R22" s="30"/>
      <c r="S22" s="12"/>
    </row>
    <row r="23" spans="1:19" s="13" customFormat="1" x14ac:dyDescent="0.25">
      <c r="A23" s="10" t="s">
        <v>76</v>
      </c>
      <c r="B23" s="13" t="s">
        <v>77</v>
      </c>
      <c r="C23" s="13" t="s">
        <v>78</v>
      </c>
      <c r="D23" s="16">
        <v>42.4</v>
      </c>
      <c r="E23" s="16"/>
      <c r="F23" s="16">
        <v>0.3</v>
      </c>
      <c r="G23" s="16"/>
      <c r="H23" s="16">
        <v>3.9</v>
      </c>
      <c r="I23" s="16"/>
      <c r="J23" s="16"/>
      <c r="K23" s="16">
        <v>3.8</v>
      </c>
      <c r="L23" s="16"/>
      <c r="M23" s="16">
        <v>0.8</v>
      </c>
      <c r="N23" s="16"/>
      <c r="O23" s="16"/>
      <c r="P23" s="31"/>
      <c r="Q23" s="31"/>
      <c r="R23" s="31"/>
      <c r="S23" s="15"/>
    </row>
    <row r="24" spans="1:19" x14ac:dyDescent="0.25">
      <c r="A24" s="10" t="s">
        <v>79</v>
      </c>
      <c r="B24" s="13" t="s">
        <v>63</v>
      </c>
      <c r="C24" s="13" t="s">
        <v>64</v>
      </c>
      <c r="D24" s="16">
        <v>61.6</v>
      </c>
      <c r="E24" s="7">
        <v>6.5</v>
      </c>
      <c r="F24" s="7">
        <v>2</v>
      </c>
      <c r="G24" s="7">
        <v>1.4</v>
      </c>
      <c r="H24" s="7">
        <v>19.399999999999999</v>
      </c>
      <c r="I24" s="7">
        <v>0.9</v>
      </c>
      <c r="J24" s="7">
        <v>0.3</v>
      </c>
      <c r="K24" s="7">
        <v>19.399999999999999</v>
      </c>
      <c r="L24" s="7">
        <v>0.4</v>
      </c>
      <c r="M24" s="7">
        <v>6.6</v>
      </c>
      <c r="N24" s="7"/>
      <c r="O24" s="7"/>
      <c r="P24" s="30"/>
      <c r="Q24" s="30"/>
      <c r="R24" s="30"/>
      <c r="S24" s="12"/>
    </row>
    <row r="25" spans="1:19" x14ac:dyDescent="0.25">
      <c r="A25" s="2" t="s">
        <v>80</v>
      </c>
      <c r="B25" t="s">
        <v>81</v>
      </c>
      <c r="C25" t="s">
        <v>82</v>
      </c>
      <c r="D25" s="7">
        <v>31.1</v>
      </c>
      <c r="E25" s="7"/>
      <c r="F25" s="7">
        <v>0.3</v>
      </c>
      <c r="G25" s="7"/>
      <c r="H25" s="7">
        <v>2.2999999999999998</v>
      </c>
      <c r="I25" s="7"/>
      <c r="J25" s="7"/>
      <c r="K25" s="7">
        <v>2.9</v>
      </c>
      <c r="L25" s="7"/>
      <c r="M25" s="7"/>
      <c r="N25" s="7"/>
      <c r="O25" s="7"/>
      <c r="P25" s="30"/>
      <c r="Q25" s="30"/>
      <c r="R25" s="30"/>
      <c r="S25" s="12"/>
    </row>
    <row r="26" spans="1:19" x14ac:dyDescent="0.25">
      <c r="A26" s="10" t="s">
        <v>83</v>
      </c>
      <c r="B26" s="13" t="s">
        <v>84</v>
      </c>
      <c r="C26" s="13" t="s">
        <v>85</v>
      </c>
      <c r="D26" s="16">
        <v>4.8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30"/>
      <c r="R26" s="30"/>
      <c r="S26" s="12"/>
    </row>
    <row r="27" spans="1:19" x14ac:dyDescent="0.25">
      <c r="A27" s="10" t="s">
        <v>86</v>
      </c>
      <c r="B27" s="13" t="s">
        <v>87</v>
      </c>
      <c r="C27" s="13" t="s">
        <v>88</v>
      </c>
      <c r="D27" s="16">
        <v>14.2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30"/>
      <c r="R27" s="30"/>
      <c r="S27" s="12"/>
    </row>
    <row r="28" spans="1:19" x14ac:dyDescent="0.25">
      <c r="A28" s="10" t="s">
        <v>89</v>
      </c>
      <c r="B28" s="13" t="s">
        <v>90</v>
      </c>
      <c r="C28" s="13" t="s">
        <v>91</v>
      </c>
      <c r="D28" s="16">
        <v>9.4</v>
      </c>
      <c r="E28" s="7">
        <v>0.9</v>
      </c>
      <c r="F28" s="7"/>
      <c r="G28" s="7">
        <v>0.2</v>
      </c>
      <c r="H28" s="7">
        <v>4.0999999999999996</v>
      </c>
      <c r="I28" s="7"/>
      <c r="J28" s="7"/>
      <c r="K28" s="7">
        <v>3.9</v>
      </c>
      <c r="L28" s="7"/>
      <c r="M28" s="7">
        <v>1.1000000000000001</v>
      </c>
      <c r="N28" s="7"/>
      <c r="O28" s="7"/>
      <c r="P28" s="30"/>
      <c r="Q28" s="30"/>
      <c r="R28" s="30"/>
      <c r="S28" s="12"/>
    </row>
    <row r="29" spans="1:19" x14ac:dyDescent="0.25">
      <c r="A29" s="10" t="s">
        <v>92</v>
      </c>
      <c r="B29" s="13" t="s">
        <v>23</v>
      </c>
      <c r="C29" s="13" t="s">
        <v>24</v>
      </c>
      <c r="D29" s="16">
        <v>30.4</v>
      </c>
      <c r="E29" s="7">
        <v>1.7</v>
      </c>
      <c r="F29" s="7"/>
      <c r="G29" s="7"/>
      <c r="H29" s="7">
        <v>2.5</v>
      </c>
      <c r="I29" s="7"/>
      <c r="J29" s="7"/>
      <c r="K29" s="7">
        <v>2.7</v>
      </c>
      <c r="L29" s="7"/>
      <c r="M29" s="7">
        <v>0.4</v>
      </c>
      <c r="N29" s="7"/>
      <c r="O29" s="7"/>
      <c r="P29" s="30"/>
      <c r="Q29" s="30"/>
      <c r="R29" s="30"/>
      <c r="S29" s="12"/>
    </row>
    <row r="30" spans="1:19" x14ac:dyDescent="0.25">
      <c r="A30" s="10" t="s">
        <v>93</v>
      </c>
      <c r="B30" s="13" t="s">
        <v>65</v>
      </c>
      <c r="C30" s="13" t="s">
        <v>66</v>
      </c>
      <c r="D30" s="16">
        <v>22.5</v>
      </c>
      <c r="E30" s="7">
        <v>6</v>
      </c>
      <c r="F30" s="7">
        <v>0.7</v>
      </c>
      <c r="G30" s="7">
        <v>0.7</v>
      </c>
      <c r="H30" s="7">
        <v>10.8</v>
      </c>
      <c r="I30" s="7"/>
      <c r="J30" s="7"/>
      <c r="K30" s="7">
        <v>10.3</v>
      </c>
      <c r="L30" s="7"/>
      <c r="M30" s="7">
        <v>3.6</v>
      </c>
      <c r="N30" s="7"/>
      <c r="O30" s="7"/>
      <c r="P30" s="30"/>
      <c r="Q30" s="30"/>
      <c r="R30" s="30"/>
      <c r="S30" s="12"/>
    </row>
    <row r="31" spans="1:19" x14ac:dyDescent="0.25">
      <c r="A31" s="10" t="s">
        <v>94</v>
      </c>
      <c r="B31" s="13" t="s">
        <v>12</v>
      </c>
      <c r="C31" s="13" t="s">
        <v>13</v>
      </c>
      <c r="D31" s="16">
        <v>49.8</v>
      </c>
      <c r="E31" s="7"/>
      <c r="F31" s="7">
        <v>0.3</v>
      </c>
      <c r="G31" s="7"/>
      <c r="H31" s="7">
        <v>3.8</v>
      </c>
      <c r="I31" s="7"/>
      <c r="J31" s="7"/>
      <c r="K31" s="7">
        <v>2</v>
      </c>
      <c r="L31" s="7"/>
      <c r="M31" s="7">
        <v>1.4</v>
      </c>
      <c r="N31" s="7"/>
      <c r="O31" s="7"/>
      <c r="P31" s="30"/>
      <c r="Q31" s="30"/>
      <c r="R31" s="30"/>
      <c r="S31" s="12"/>
    </row>
    <row r="32" spans="1:19" x14ac:dyDescent="0.25">
      <c r="A32" s="10" t="s">
        <v>103</v>
      </c>
      <c r="B32" s="13" t="s">
        <v>104</v>
      </c>
      <c r="C32" s="13" t="s">
        <v>105</v>
      </c>
      <c r="D32" s="16">
        <v>40.1</v>
      </c>
      <c r="E32" s="7">
        <v>4.8</v>
      </c>
      <c r="F32" s="7">
        <v>1.6</v>
      </c>
      <c r="G32" s="7">
        <v>1</v>
      </c>
      <c r="H32" s="7">
        <v>4.8</v>
      </c>
      <c r="I32" s="7"/>
      <c r="J32" s="7">
        <v>0.4</v>
      </c>
      <c r="K32" s="7">
        <v>8.6999999999999993</v>
      </c>
      <c r="L32" s="7">
        <v>0.4</v>
      </c>
      <c r="M32" s="7">
        <v>3.4</v>
      </c>
      <c r="N32" s="7"/>
      <c r="O32" s="7"/>
      <c r="P32" s="30"/>
      <c r="Q32" s="30"/>
      <c r="R32" s="30"/>
      <c r="S32" s="12"/>
    </row>
    <row r="33" spans="1:19" x14ac:dyDescent="0.25">
      <c r="A33" s="10" t="s">
        <v>114</v>
      </c>
      <c r="B33" s="13" t="s">
        <v>115</v>
      </c>
      <c r="C33" s="13" t="s">
        <v>116</v>
      </c>
      <c r="D33" s="16">
        <v>32.700000000000003</v>
      </c>
      <c r="E33" s="7"/>
      <c r="F33" s="7"/>
      <c r="G33" s="7"/>
      <c r="H33" s="7">
        <v>0.4</v>
      </c>
      <c r="I33" s="7"/>
      <c r="J33" s="7"/>
      <c r="K33" s="7">
        <v>0.4</v>
      </c>
      <c r="L33" s="7"/>
      <c r="M33" s="7"/>
      <c r="N33" s="7"/>
      <c r="O33" s="7"/>
      <c r="P33" s="30"/>
      <c r="Q33" s="30"/>
      <c r="R33" s="30"/>
      <c r="S33" s="12"/>
    </row>
    <row r="34" spans="1:19" x14ac:dyDescent="0.25">
      <c r="A34" s="10" t="s">
        <v>256</v>
      </c>
      <c r="B34" s="13" t="s">
        <v>257</v>
      </c>
      <c r="C34" s="13" t="s">
        <v>258</v>
      </c>
      <c r="D34" s="16">
        <v>25.9</v>
      </c>
      <c r="E34" s="7">
        <v>8.9</v>
      </c>
      <c r="F34" s="7">
        <v>2.2000000000000002</v>
      </c>
      <c r="G34" s="7">
        <v>3.6</v>
      </c>
      <c r="H34" s="7">
        <v>30.1</v>
      </c>
      <c r="I34" s="7"/>
      <c r="J34" s="7">
        <v>0.9</v>
      </c>
      <c r="K34" s="7">
        <v>40.200000000000003</v>
      </c>
      <c r="L34" s="7">
        <v>0.9</v>
      </c>
      <c r="M34" s="7">
        <v>7.3</v>
      </c>
      <c r="N34" s="7">
        <v>1.1000000000000001</v>
      </c>
      <c r="O34" s="7"/>
      <c r="P34" s="30"/>
      <c r="Q34" s="30"/>
      <c r="R34" s="30"/>
      <c r="S34" s="12"/>
    </row>
    <row r="35" spans="1:19" x14ac:dyDescent="0.25">
      <c r="A35" s="10" t="s">
        <v>117</v>
      </c>
      <c r="B35" s="13" t="s">
        <v>52</v>
      </c>
      <c r="C35" s="13" t="s">
        <v>53</v>
      </c>
      <c r="D35" s="16">
        <v>81</v>
      </c>
      <c r="E35" s="7">
        <v>4.8</v>
      </c>
      <c r="F35" s="7">
        <v>2</v>
      </c>
      <c r="G35" s="7">
        <v>0.7</v>
      </c>
      <c r="H35" s="7">
        <v>14.1</v>
      </c>
      <c r="I35" s="7"/>
      <c r="J35" s="7"/>
      <c r="K35" s="7">
        <v>21.6</v>
      </c>
      <c r="L35" s="7">
        <v>0.3</v>
      </c>
      <c r="M35" s="7">
        <v>3.4</v>
      </c>
      <c r="N35" s="7"/>
      <c r="O35" s="7"/>
      <c r="P35" s="30"/>
      <c r="Q35" s="30"/>
      <c r="R35" s="30"/>
      <c r="S35" s="12"/>
    </row>
    <row r="36" spans="1:19" x14ac:dyDescent="0.25">
      <c r="A36" s="10" t="s">
        <v>118</v>
      </c>
      <c r="B36" s="13" t="s">
        <v>119</v>
      </c>
      <c r="C36" s="13" t="s">
        <v>120</v>
      </c>
      <c r="D36" s="16">
        <v>26.8</v>
      </c>
      <c r="E36" s="7"/>
      <c r="F36" s="7"/>
      <c r="G36" s="7"/>
      <c r="H36" s="7">
        <v>0.4</v>
      </c>
      <c r="I36" s="7"/>
      <c r="J36" s="7"/>
      <c r="K36" s="7">
        <v>0.6</v>
      </c>
      <c r="L36" s="7"/>
      <c r="M36" s="7"/>
      <c r="N36" s="7"/>
      <c r="O36" s="7"/>
      <c r="P36" s="30"/>
      <c r="Q36" s="30"/>
      <c r="R36" s="30"/>
      <c r="S36" s="12"/>
    </row>
    <row r="37" spans="1:19" x14ac:dyDescent="0.25">
      <c r="A37" s="10" t="s">
        <v>259</v>
      </c>
      <c r="B37" s="13" t="s">
        <v>260</v>
      </c>
      <c r="C37" s="13" t="s">
        <v>261</v>
      </c>
      <c r="D37" s="16">
        <v>46</v>
      </c>
      <c r="E37" s="7">
        <v>7.5</v>
      </c>
      <c r="F37" s="7">
        <v>2.2999999999999998</v>
      </c>
      <c r="G37" s="7">
        <v>1.8</v>
      </c>
      <c r="H37" s="7">
        <v>7.2</v>
      </c>
      <c r="I37" s="7"/>
      <c r="J37" s="7">
        <v>0.5</v>
      </c>
      <c r="K37" s="7">
        <v>14.3</v>
      </c>
      <c r="L37" s="7">
        <v>0.7</v>
      </c>
      <c r="M37" s="7">
        <v>4.4000000000000004</v>
      </c>
      <c r="N37" s="7"/>
      <c r="O37" s="7"/>
      <c r="P37" s="30"/>
      <c r="Q37" s="30"/>
      <c r="R37" s="30"/>
      <c r="S37" s="12"/>
    </row>
    <row r="38" spans="1:19" x14ac:dyDescent="0.25">
      <c r="A38" s="10" t="s">
        <v>121</v>
      </c>
      <c r="B38" s="13" t="s">
        <v>112</v>
      </c>
      <c r="C38" s="13" t="s">
        <v>113</v>
      </c>
      <c r="D38" s="16">
        <v>43.9</v>
      </c>
      <c r="E38" s="7">
        <v>3.1</v>
      </c>
      <c r="F38" s="7">
        <v>2.2999999999999998</v>
      </c>
      <c r="G38" s="7">
        <v>0.5</v>
      </c>
      <c r="H38" s="7">
        <v>2.6</v>
      </c>
      <c r="I38" s="7"/>
      <c r="J38" s="7"/>
      <c r="K38" s="7">
        <v>5</v>
      </c>
      <c r="L38" s="7"/>
      <c r="M38" s="7">
        <v>0.9</v>
      </c>
      <c r="N38" s="7"/>
      <c r="O38" s="7"/>
      <c r="P38" s="30"/>
      <c r="Q38" s="30"/>
      <c r="R38" s="30"/>
      <c r="S38" s="12"/>
    </row>
    <row r="39" spans="1:19" x14ac:dyDescent="0.25">
      <c r="A39" s="10" t="s">
        <v>122</v>
      </c>
      <c r="B39" s="13" t="s">
        <v>123</v>
      </c>
      <c r="C39" s="13" t="s">
        <v>124</v>
      </c>
      <c r="D39" s="16">
        <v>32.5</v>
      </c>
      <c r="E39" s="7">
        <v>2.2000000000000002</v>
      </c>
      <c r="F39" s="7">
        <v>1.3</v>
      </c>
      <c r="G39" s="7">
        <v>0.4</v>
      </c>
      <c r="H39" s="7">
        <v>2.4</v>
      </c>
      <c r="I39" s="7"/>
      <c r="J39" s="7"/>
      <c r="K39" s="7">
        <v>4.3</v>
      </c>
      <c r="L39" s="7"/>
      <c r="M39" s="7">
        <v>0.8</v>
      </c>
      <c r="N39" s="7"/>
      <c r="O39" s="7"/>
      <c r="P39" s="30"/>
      <c r="Q39" s="30"/>
      <c r="R39" s="30"/>
      <c r="S39" s="12"/>
    </row>
    <row r="40" spans="1:19" x14ac:dyDescent="0.25">
      <c r="A40" s="10" t="s">
        <v>127</v>
      </c>
      <c r="B40" s="13" t="s">
        <v>128</v>
      </c>
      <c r="C40" s="13" t="s">
        <v>129</v>
      </c>
      <c r="D40" s="16">
        <v>22.8</v>
      </c>
      <c r="E40" s="7">
        <v>2.9</v>
      </c>
      <c r="F40" s="7">
        <v>1.2</v>
      </c>
      <c r="G40" s="7">
        <v>0.6</v>
      </c>
      <c r="H40" s="7">
        <v>2.8</v>
      </c>
      <c r="I40" s="7"/>
      <c r="J40" s="7"/>
      <c r="K40" s="7">
        <v>5.0999999999999996</v>
      </c>
      <c r="L40" s="7"/>
      <c r="M40" s="7">
        <v>1.9</v>
      </c>
      <c r="N40" s="7"/>
      <c r="O40" s="7"/>
      <c r="P40" s="30"/>
      <c r="Q40" s="30"/>
      <c r="R40" s="30"/>
      <c r="S40" s="12"/>
    </row>
    <row r="41" spans="1:19" x14ac:dyDescent="0.25">
      <c r="A41" s="10" t="s">
        <v>130</v>
      </c>
      <c r="B41" s="13" t="s">
        <v>131</v>
      </c>
      <c r="C41" s="13" t="s">
        <v>132</v>
      </c>
      <c r="D41" s="16">
        <v>45.4</v>
      </c>
      <c r="E41" s="7">
        <v>0.5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30"/>
      <c r="Q41" s="30"/>
      <c r="R41" s="30"/>
      <c r="S41" s="12"/>
    </row>
    <row r="42" spans="1:19" x14ac:dyDescent="0.25">
      <c r="A42" s="10" t="s">
        <v>136</v>
      </c>
      <c r="B42" s="13" t="s">
        <v>101</v>
      </c>
      <c r="C42" s="13" t="s">
        <v>102</v>
      </c>
      <c r="D42" s="16">
        <v>24.4</v>
      </c>
      <c r="E42" s="7">
        <v>3.6</v>
      </c>
      <c r="F42" s="7">
        <v>1.2</v>
      </c>
      <c r="G42" s="7">
        <v>0.6</v>
      </c>
      <c r="H42" s="7">
        <v>3.1</v>
      </c>
      <c r="I42" s="7"/>
      <c r="J42" s="7"/>
      <c r="K42" s="7">
        <v>5.4</v>
      </c>
      <c r="L42" s="7"/>
      <c r="M42" s="7">
        <v>2</v>
      </c>
      <c r="N42" s="7"/>
      <c r="O42" s="7"/>
      <c r="P42" s="30"/>
      <c r="Q42" s="30"/>
      <c r="R42" s="30"/>
      <c r="S42" s="12"/>
    </row>
    <row r="43" spans="1:19" x14ac:dyDescent="0.25">
      <c r="A43" s="10" t="s">
        <v>140</v>
      </c>
      <c r="B43" s="13" t="s">
        <v>125</v>
      </c>
      <c r="C43" s="13" t="s">
        <v>126</v>
      </c>
      <c r="D43" s="16">
        <v>32.700000000000003</v>
      </c>
      <c r="E43" s="7"/>
      <c r="F43" s="7"/>
      <c r="G43" s="7"/>
      <c r="H43" s="7">
        <v>0.4</v>
      </c>
      <c r="I43" s="7"/>
      <c r="J43" s="7"/>
      <c r="K43" s="7">
        <v>0.4</v>
      </c>
      <c r="L43" s="7"/>
      <c r="M43" s="7"/>
      <c r="N43" s="7"/>
      <c r="O43" s="7"/>
      <c r="P43" s="30"/>
      <c r="Q43" s="30"/>
      <c r="R43" s="30"/>
      <c r="S43" s="12"/>
    </row>
    <row r="44" spans="1:19" x14ac:dyDescent="0.25">
      <c r="A44" s="10" t="s">
        <v>141</v>
      </c>
      <c r="B44" s="13" t="s">
        <v>50</v>
      </c>
      <c r="C44" s="13" t="s">
        <v>51</v>
      </c>
      <c r="D44" s="16">
        <v>63.1</v>
      </c>
      <c r="E44" s="7">
        <v>4.7</v>
      </c>
      <c r="F44" s="7">
        <v>2.9</v>
      </c>
      <c r="G44" s="7">
        <v>0.9</v>
      </c>
      <c r="H44" s="7">
        <v>13.5</v>
      </c>
      <c r="I44" s="7"/>
      <c r="J44" s="7"/>
      <c r="K44" s="7">
        <v>10.3</v>
      </c>
      <c r="L44" s="7"/>
      <c r="M44" s="7">
        <v>2.5</v>
      </c>
      <c r="N44" s="7"/>
      <c r="O44" s="7"/>
      <c r="P44" s="30"/>
      <c r="Q44" s="30"/>
      <c r="R44" s="30"/>
      <c r="S44" s="12"/>
    </row>
    <row r="45" spans="1:19" x14ac:dyDescent="0.25">
      <c r="A45" s="2" t="s">
        <v>192</v>
      </c>
      <c r="B45" t="s">
        <v>196</v>
      </c>
      <c r="C45" s="2" t="s">
        <v>239</v>
      </c>
      <c r="D45" s="7">
        <v>41.7</v>
      </c>
      <c r="E45" s="7">
        <v>3</v>
      </c>
      <c r="F45" s="7">
        <v>0.8</v>
      </c>
      <c r="G45" s="7">
        <v>2.5</v>
      </c>
      <c r="H45" s="7">
        <v>4.3</v>
      </c>
      <c r="I45" s="7">
        <v>0.6</v>
      </c>
      <c r="J45" s="7">
        <v>0.7</v>
      </c>
      <c r="K45" s="7">
        <v>9.4</v>
      </c>
      <c r="L45" s="7"/>
      <c r="M45" s="7">
        <v>3.9</v>
      </c>
      <c r="N45" s="7">
        <v>1.1000000000000001</v>
      </c>
      <c r="O45" s="7"/>
      <c r="P45" s="30"/>
      <c r="Q45" s="30"/>
      <c r="R45" s="30"/>
      <c r="S45" s="12"/>
    </row>
    <row r="46" spans="1:19" x14ac:dyDescent="0.25">
      <c r="A46" s="2" t="s">
        <v>193</v>
      </c>
      <c r="B46" t="s">
        <v>197</v>
      </c>
      <c r="C46" s="2" t="s">
        <v>240</v>
      </c>
      <c r="D46" s="7">
        <v>72.3</v>
      </c>
      <c r="E46" s="7">
        <v>5.3</v>
      </c>
      <c r="F46" s="7">
        <v>1</v>
      </c>
      <c r="G46" s="7">
        <v>2.1</v>
      </c>
      <c r="H46" s="7">
        <v>5.0999999999999996</v>
      </c>
      <c r="I46" s="7">
        <v>0.7</v>
      </c>
      <c r="J46" s="7">
        <v>13.1</v>
      </c>
      <c r="K46" s="7">
        <v>7.3</v>
      </c>
      <c r="L46" s="7">
        <v>0.3</v>
      </c>
      <c r="M46" s="7">
        <v>21.4</v>
      </c>
      <c r="N46" s="7">
        <v>6</v>
      </c>
      <c r="O46" s="7"/>
      <c r="P46" s="30"/>
      <c r="Q46" s="30"/>
      <c r="R46" s="30"/>
      <c r="S46" s="12"/>
    </row>
    <row r="47" spans="1:19" x14ac:dyDescent="0.25">
      <c r="A47" s="2" t="s">
        <v>194</v>
      </c>
      <c r="B47" t="s">
        <v>142</v>
      </c>
      <c r="C47" s="2" t="s">
        <v>241</v>
      </c>
      <c r="D47" s="7">
        <v>29.2</v>
      </c>
      <c r="E47" s="7">
        <v>2.6</v>
      </c>
      <c r="F47" s="7">
        <v>0.7</v>
      </c>
      <c r="G47" s="7">
        <v>2.2999999999999998</v>
      </c>
      <c r="H47" s="7">
        <v>10.8</v>
      </c>
      <c r="I47" s="7"/>
      <c r="J47" s="7">
        <v>0.4</v>
      </c>
      <c r="K47" s="7">
        <v>6.2</v>
      </c>
      <c r="L47" s="7">
        <v>0.5</v>
      </c>
      <c r="M47" s="7">
        <v>2.1</v>
      </c>
      <c r="N47" s="7">
        <v>0.5</v>
      </c>
      <c r="O47" s="7"/>
      <c r="P47" s="30"/>
      <c r="Q47" s="30"/>
      <c r="R47" s="30"/>
      <c r="S47" s="12"/>
    </row>
    <row r="48" spans="1:19" x14ac:dyDescent="0.25">
      <c r="A48" s="2" t="s">
        <v>195</v>
      </c>
      <c r="B48" t="s">
        <v>242</v>
      </c>
      <c r="C48" s="2" t="s">
        <v>243</v>
      </c>
      <c r="D48" s="7">
        <v>9.1999999999999993</v>
      </c>
      <c r="E48" s="7">
        <v>0.2</v>
      </c>
      <c r="F48" s="7">
        <v>0.1</v>
      </c>
      <c r="G48" s="7"/>
      <c r="H48" s="7">
        <v>0.1</v>
      </c>
      <c r="I48" s="7"/>
      <c r="J48" s="7"/>
      <c r="K48" s="7"/>
      <c r="L48" s="7"/>
      <c r="M48" s="7"/>
      <c r="N48" s="7"/>
      <c r="O48" s="7"/>
      <c r="P48" s="30"/>
      <c r="Q48" s="30"/>
      <c r="R48" s="30"/>
      <c r="S48" s="12"/>
    </row>
    <row r="49" spans="1:4" customFormat="1" x14ac:dyDescent="0.25">
      <c r="A49" s="2" t="s">
        <v>244</v>
      </c>
      <c r="B49" t="s">
        <v>246</v>
      </c>
      <c r="C49" t="s">
        <v>248</v>
      </c>
      <c r="D49" s="6">
        <v>12.6</v>
      </c>
    </row>
    <row r="50" spans="1:4" customFormat="1" x14ac:dyDescent="0.25">
      <c r="A50" s="2" t="s">
        <v>245</v>
      </c>
      <c r="B50" t="s">
        <v>247</v>
      </c>
      <c r="C50" t="s">
        <v>249</v>
      </c>
      <c r="D50" s="6">
        <v>15.4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90" zoomScaleNormal="90" workbookViewId="0">
      <pane ySplit="1" topLeftCell="A2" activePane="bottomLeft" state="frozen"/>
      <selection pane="bottomLeft" activeCell="T20" sqref="T20"/>
    </sheetView>
  </sheetViews>
  <sheetFormatPr defaultRowHeight="15" x14ac:dyDescent="0.25"/>
  <cols>
    <col min="1" max="1" width="13.85546875" style="2" bestFit="1" customWidth="1"/>
    <col min="3" max="3" width="9.85546875" customWidth="1"/>
    <col min="4" max="4" width="9.140625" style="1"/>
    <col min="5" max="5" width="8.7109375" style="1" bestFit="1" customWidth="1"/>
    <col min="6" max="6" width="7.7109375" style="1" bestFit="1" customWidth="1"/>
    <col min="7" max="7" width="9.5703125" style="1" bestFit="1" customWidth="1"/>
    <col min="8" max="8" width="11" style="1" bestFit="1" customWidth="1"/>
    <col min="9" max="9" width="15" style="1" bestFit="1" customWidth="1"/>
    <col min="10" max="10" width="11.5703125" style="1" bestFit="1" customWidth="1"/>
    <col min="11" max="11" width="9" style="1" bestFit="1" customWidth="1"/>
    <col min="12" max="13" width="9.140625" style="1"/>
    <col min="14" max="14" width="16.85546875" style="1" bestFit="1" customWidth="1"/>
    <col min="15" max="15" width="10.28515625" style="1" bestFit="1" customWidth="1"/>
    <col min="16" max="16" width="18.140625" bestFit="1" customWidth="1"/>
    <col min="17" max="17" width="8" bestFit="1" customWidth="1"/>
    <col min="18" max="18" width="10.140625" bestFit="1" customWidth="1"/>
  </cols>
  <sheetData>
    <row r="1" spans="1:19" x14ac:dyDescent="0.25">
      <c r="A1" s="4" t="s">
        <v>0</v>
      </c>
      <c r="B1" s="3" t="s">
        <v>1</v>
      </c>
      <c r="C1" s="3" t="s">
        <v>2</v>
      </c>
      <c r="D1" s="3" t="s">
        <v>155</v>
      </c>
      <c r="E1" s="3" t="s">
        <v>156</v>
      </c>
      <c r="F1" s="3" t="s">
        <v>157</v>
      </c>
      <c r="G1" s="3" t="s">
        <v>158</v>
      </c>
      <c r="H1" s="3" t="s">
        <v>160</v>
      </c>
      <c r="I1" s="3" t="s">
        <v>161</v>
      </c>
      <c r="J1" s="3" t="s">
        <v>162</v>
      </c>
      <c r="K1" s="3" t="s">
        <v>163</v>
      </c>
      <c r="L1" s="3" t="s">
        <v>164</v>
      </c>
      <c r="M1" s="3" t="s">
        <v>167</v>
      </c>
      <c r="N1" s="3" t="s">
        <v>190</v>
      </c>
      <c r="O1" s="3" t="s">
        <v>169</v>
      </c>
      <c r="P1" s="3" t="s">
        <v>218</v>
      </c>
      <c r="Q1" s="3" t="s">
        <v>219</v>
      </c>
      <c r="R1" s="3" t="s">
        <v>220</v>
      </c>
    </row>
    <row r="2" spans="1:19" x14ac:dyDescent="0.25">
      <c r="A2" s="10" t="s">
        <v>653</v>
      </c>
      <c r="B2" s="13" t="s">
        <v>652</v>
      </c>
      <c r="C2" t="s">
        <v>714</v>
      </c>
      <c r="D2" s="1">
        <v>136.6</v>
      </c>
      <c r="E2" s="1">
        <v>2.7</v>
      </c>
      <c r="F2" s="1">
        <v>1.2</v>
      </c>
      <c r="H2" s="1">
        <v>2.2999999999999998</v>
      </c>
      <c r="K2" s="1">
        <v>2.4</v>
      </c>
      <c r="M2" s="1">
        <v>0.2</v>
      </c>
      <c r="R2" s="12"/>
      <c r="S2" s="12"/>
    </row>
    <row r="3" spans="1:19" x14ac:dyDescent="0.25">
      <c r="A3" s="10" t="s">
        <v>95</v>
      </c>
      <c r="B3" s="13" t="s">
        <v>96</v>
      </c>
      <c r="C3" s="13" t="s">
        <v>97</v>
      </c>
      <c r="D3" s="14">
        <v>75.900000000000006</v>
      </c>
      <c r="E3" s="8">
        <v>0.8</v>
      </c>
      <c r="F3" s="8">
        <v>0.2</v>
      </c>
      <c r="G3" s="8"/>
      <c r="H3" s="8"/>
      <c r="I3" s="8"/>
      <c r="J3" s="8"/>
      <c r="K3" s="8"/>
      <c r="L3" s="8"/>
      <c r="M3" s="8"/>
      <c r="N3" s="8"/>
      <c r="O3" s="8"/>
      <c r="P3" s="12"/>
      <c r="Q3" s="12"/>
      <c r="R3" s="12"/>
      <c r="S3" s="12"/>
    </row>
    <row r="4" spans="1:19" x14ac:dyDescent="0.25">
      <c r="A4" s="10" t="s">
        <v>109</v>
      </c>
      <c r="B4" s="13" t="s">
        <v>110</v>
      </c>
      <c r="C4" s="13" t="s">
        <v>111</v>
      </c>
      <c r="D4" s="14">
        <v>63.8</v>
      </c>
      <c r="E4" s="8">
        <v>1.3</v>
      </c>
      <c r="F4" s="8">
        <v>0.4</v>
      </c>
      <c r="G4" s="8"/>
      <c r="H4" s="8">
        <v>0.9</v>
      </c>
      <c r="I4" s="8"/>
      <c r="J4" s="8"/>
      <c r="K4" s="8">
        <v>0.6</v>
      </c>
      <c r="L4" s="8"/>
      <c r="M4" s="8"/>
      <c r="N4" s="8"/>
      <c r="O4" s="8"/>
      <c r="P4" s="12"/>
      <c r="Q4" s="12"/>
      <c r="R4" s="12"/>
      <c r="S4" s="12"/>
    </row>
    <row r="5" spans="1:19" x14ac:dyDescent="0.25">
      <c r="A5" s="10" t="s">
        <v>641</v>
      </c>
      <c r="B5" s="13" t="s">
        <v>695</v>
      </c>
      <c r="C5" t="s">
        <v>700</v>
      </c>
      <c r="D5" s="1">
        <v>43.6</v>
      </c>
      <c r="E5" s="1">
        <v>3.7</v>
      </c>
      <c r="F5" s="1">
        <v>0.8</v>
      </c>
      <c r="G5" s="1">
        <v>0.5</v>
      </c>
      <c r="H5" s="1">
        <v>6.3</v>
      </c>
      <c r="K5" s="1">
        <v>9.3000000000000007</v>
      </c>
      <c r="M5" s="1">
        <v>2.5</v>
      </c>
      <c r="R5" s="12"/>
      <c r="S5" s="12"/>
    </row>
    <row r="6" spans="1:19" x14ac:dyDescent="0.25">
      <c r="A6" s="10" t="s">
        <v>698</v>
      </c>
      <c r="B6" s="13" t="s">
        <v>697</v>
      </c>
      <c r="C6" t="s">
        <v>701</v>
      </c>
      <c r="D6" s="1">
        <v>41.8</v>
      </c>
      <c r="E6" s="1">
        <v>0.3</v>
      </c>
      <c r="H6" s="1">
        <v>0.7</v>
      </c>
      <c r="K6" s="1">
        <v>1.3</v>
      </c>
      <c r="R6" s="12"/>
      <c r="S6" s="12"/>
    </row>
    <row r="7" spans="1:19" x14ac:dyDescent="0.25">
      <c r="A7" s="10" t="s">
        <v>650</v>
      </c>
      <c r="B7" s="13" t="s">
        <v>651</v>
      </c>
      <c r="C7" t="s">
        <v>713</v>
      </c>
      <c r="D7" s="1">
        <v>41.8</v>
      </c>
      <c r="E7" s="1">
        <v>2.2000000000000002</v>
      </c>
      <c r="F7" s="1">
        <v>1.1000000000000001</v>
      </c>
      <c r="G7" s="1">
        <v>0.1</v>
      </c>
      <c r="H7" s="1">
        <v>4.3</v>
      </c>
      <c r="K7" s="1">
        <v>5.3</v>
      </c>
      <c r="M7" s="1">
        <v>0.7</v>
      </c>
      <c r="R7" s="12"/>
      <c r="S7" s="12"/>
    </row>
    <row r="8" spans="1:19" x14ac:dyDescent="0.25">
      <c r="A8" s="10" t="s">
        <v>137</v>
      </c>
      <c r="B8" s="13" t="s">
        <v>138</v>
      </c>
      <c r="C8" s="13" t="s">
        <v>139</v>
      </c>
      <c r="D8" s="14">
        <v>39.200000000000003</v>
      </c>
      <c r="E8" s="8">
        <v>1.2</v>
      </c>
      <c r="F8" s="8">
        <v>0.4</v>
      </c>
      <c r="G8" s="8">
        <v>0.1</v>
      </c>
      <c r="H8" s="8">
        <v>2.7</v>
      </c>
      <c r="I8" s="8"/>
      <c r="J8" s="8"/>
      <c r="K8" s="8">
        <v>2.8</v>
      </c>
      <c r="L8" s="8"/>
      <c r="M8" s="8">
        <v>0.6</v>
      </c>
      <c r="N8" s="8"/>
      <c r="O8" s="8"/>
      <c r="P8" s="12"/>
      <c r="Q8" s="12"/>
      <c r="R8" s="12"/>
      <c r="S8" s="12"/>
    </row>
    <row r="9" spans="1:19" x14ac:dyDescent="0.25">
      <c r="A9" s="2" t="s">
        <v>642</v>
      </c>
      <c r="B9" s="13" t="s">
        <v>643</v>
      </c>
      <c r="C9" t="s">
        <v>707</v>
      </c>
      <c r="D9" s="1">
        <v>38.700000000000003</v>
      </c>
      <c r="E9" s="1">
        <v>0.2</v>
      </c>
      <c r="H9" s="1">
        <v>1.9</v>
      </c>
      <c r="K9" s="1">
        <v>0.7</v>
      </c>
      <c r="M9" s="1">
        <v>0.3</v>
      </c>
    </row>
    <row r="10" spans="1:19" x14ac:dyDescent="0.25">
      <c r="A10" s="10" t="s">
        <v>67</v>
      </c>
      <c r="B10" s="13" t="s">
        <v>68</v>
      </c>
      <c r="C10" s="13" t="s">
        <v>69</v>
      </c>
      <c r="D10" s="14">
        <v>38.200000000000003</v>
      </c>
      <c r="E10" s="8">
        <v>11.2</v>
      </c>
      <c r="F10" s="8">
        <v>6.1</v>
      </c>
      <c r="G10" s="8">
        <v>2.4</v>
      </c>
      <c r="H10" s="8">
        <v>26.1</v>
      </c>
      <c r="I10" s="8">
        <v>0.7</v>
      </c>
      <c r="J10" s="8">
        <v>0.3</v>
      </c>
      <c r="K10" s="8">
        <v>21</v>
      </c>
      <c r="L10" s="8">
        <v>0.3</v>
      </c>
      <c r="M10" s="8">
        <v>6.4</v>
      </c>
      <c r="N10" s="8"/>
      <c r="O10" s="8"/>
      <c r="P10" s="12"/>
      <c r="Q10" s="12"/>
    </row>
    <row r="11" spans="1:19" x14ac:dyDescent="0.25">
      <c r="A11" s="10" t="s">
        <v>106</v>
      </c>
      <c r="B11" s="13" t="s">
        <v>107</v>
      </c>
      <c r="C11" s="13" t="s">
        <v>108</v>
      </c>
      <c r="D11" s="14">
        <v>35.799999999999997</v>
      </c>
      <c r="E11" s="8">
        <v>1.1000000000000001</v>
      </c>
      <c r="F11" s="8">
        <v>0.9</v>
      </c>
      <c r="G11" s="8">
        <v>0.3</v>
      </c>
      <c r="H11" s="8">
        <v>4.7</v>
      </c>
      <c r="I11" s="8"/>
      <c r="J11" s="8"/>
      <c r="K11" s="8">
        <v>5.5</v>
      </c>
      <c r="L11" s="8"/>
      <c r="M11" s="8"/>
      <c r="N11" s="8"/>
      <c r="O11" s="8"/>
      <c r="P11" s="12"/>
      <c r="Q11" s="12"/>
    </row>
    <row r="12" spans="1:19" x14ac:dyDescent="0.25">
      <c r="A12" s="10" t="s">
        <v>133</v>
      </c>
      <c r="B12" s="13" t="s">
        <v>134</v>
      </c>
      <c r="C12" s="13" t="s">
        <v>135</v>
      </c>
      <c r="D12" s="14">
        <v>32.200000000000003</v>
      </c>
      <c r="E12" s="8">
        <v>37.9</v>
      </c>
      <c r="F12" s="8">
        <v>4.2</v>
      </c>
      <c r="G12" s="8">
        <v>8</v>
      </c>
      <c r="H12" s="8">
        <v>54.5</v>
      </c>
      <c r="I12" s="8">
        <v>2.5</v>
      </c>
      <c r="J12" s="8">
        <v>1.7</v>
      </c>
      <c r="K12" s="8">
        <v>54</v>
      </c>
      <c r="L12" s="8">
        <v>1.3</v>
      </c>
      <c r="M12" s="8">
        <v>22</v>
      </c>
      <c r="N12" s="8">
        <v>4.2</v>
      </c>
      <c r="O12" s="8"/>
      <c r="P12" s="12"/>
      <c r="Q12" s="12"/>
    </row>
    <row r="13" spans="1:19" x14ac:dyDescent="0.25">
      <c r="A13" s="10" t="s">
        <v>98</v>
      </c>
      <c r="B13" s="13" t="s">
        <v>99</v>
      </c>
      <c r="C13" s="13" t="s">
        <v>100</v>
      </c>
      <c r="D13" s="14">
        <v>25.5</v>
      </c>
      <c r="E13" s="8">
        <v>0.6</v>
      </c>
      <c r="F13" s="8">
        <v>0.8</v>
      </c>
      <c r="G13" s="8"/>
      <c r="H13" s="8">
        <v>1.8</v>
      </c>
      <c r="I13" s="8"/>
      <c r="J13" s="8"/>
      <c r="K13" s="8">
        <v>1.9</v>
      </c>
      <c r="L13" s="8"/>
      <c r="M13" s="8"/>
      <c r="N13" s="8"/>
      <c r="O13" s="8"/>
      <c r="P13" s="12"/>
      <c r="Q13" s="12"/>
    </row>
    <row r="14" spans="1:19" x14ac:dyDescent="0.25">
      <c r="A14" s="10" t="s">
        <v>660</v>
      </c>
      <c r="B14" s="13" t="s">
        <v>661</v>
      </c>
      <c r="C14" s="13" t="s">
        <v>718</v>
      </c>
      <c r="D14" s="51">
        <v>22.2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3"/>
      <c r="Q14" s="13"/>
    </row>
    <row r="15" spans="1:19" x14ac:dyDescent="0.25">
      <c r="A15" s="10" t="s">
        <v>705</v>
      </c>
      <c r="B15" s="13" t="s">
        <v>703</v>
      </c>
      <c r="C15" t="s">
        <v>709</v>
      </c>
      <c r="D15" s="1">
        <v>13.9</v>
      </c>
      <c r="E15" s="1">
        <v>0.5</v>
      </c>
      <c r="F15" s="1">
        <v>0.4</v>
      </c>
      <c r="H15" s="1">
        <v>2.5</v>
      </c>
      <c r="K15" s="1">
        <v>3</v>
      </c>
      <c r="M15" s="1">
        <v>0.6</v>
      </c>
    </row>
    <row r="16" spans="1:19" s="53" customFormat="1" x14ac:dyDescent="0.25">
      <c r="A16" s="10" t="s">
        <v>684</v>
      </c>
      <c r="B16" s="13" t="s">
        <v>685</v>
      </c>
      <c r="C16" t="s">
        <v>730</v>
      </c>
      <c r="D16" s="1">
        <v>13.9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/>
      <c r="Q16"/>
    </row>
    <row r="17" spans="1:17" s="53" customFormat="1" x14ac:dyDescent="0.25">
      <c r="A17" s="10" t="s">
        <v>644</v>
      </c>
      <c r="B17" s="13" t="s">
        <v>645</v>
      </c>
      <c r="C17" t="s">
        <v>708</v>
      </c>
      <c r="D17" s="1">
        <v>9.4</v>
      </c>
      <c r="E17" s="1"/>
      <c r="F17" s="1"/>
      <c r="G17" s="1"/>
      <c r="H17" s="1">
        <v>0.6</v>
      </c>
      <c r="I17" s="1"/>
      <c r="J17" s="1"/>
      <c r="K17" s="1"/>
      <c r="L17" s="1"/>
      <c r="M17" s="1"/>
      <c r="N17" s="1"/>
      <c r="O17" s="1"/>
      <c r="P17"/>
      <c r="Q17"/>
    </row>
    <row r="18" spans="1:17" s="53" customFormat="1" x14ac:dyDescent="0.25">
      <c r="A18" s="10" t="s">
        <v>677</v>
      </c>
      <c r="B18" s="13" t="s">
        <v>678</v>
      </c>
      <c r="C18" s="13" t="s">
        <v>726</v>
      </c>
      <c r="D18" s="14">
        <v>9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3"/>
      <c r="Q18" s="13"/>
    </row>
    <row r="19" spans="1:17" x14ac:dyDescent="0.25">
      <c r="A19" s="10" t="s">
        <v>639</v>
      </c>
      <c r="B19" s="13" t="s">
        <v>640</v>
      </c>
      <c r="C19" t="s">
        <v>694</v>
      </c>
      <c r="D19" s="1">
        <v>6.8</v>
      </c>
    </row>
    <row r="20" spans="1:17" x14ac:dyDescent="0.25">
      <c r="A20" s="10" t="s">
        <v>656</v>
      </c>
      <c r="B20" s="13" t="s">
        <v>657</v>
      </c>
      <c r="C20" s="13" t="s">
        <v>716</v>
      </c>
      <c r="D20" s="51">
        <v>3.8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3"/>
      <c r="Q20" s="13"/>
    </row>
    <row r="21" spans="1:17" s="53" customFormat="1" x14ac:dyDescent="0.25">
      <c r="A21" s="10" t="s">
        <v>699</v>
      </c>
      <c r="B21" s="13" t="s">
        <v>696</v>
      </c>
      <c r="C21" t="s">
        <v>702</v>
      </c>
      <c r="D21" s="1">
        <v>1.6</v>
      </c>
      <c r="E21" s="1"/>
      <c r="F21" s="1"/>
      <c r="G21" s="1"/>
      <c r="H21" s="1">
        <v>1.1000000000000001</v>
      </c>
      <c r="I21" s="1"/>
      <c r="J21" s="1"/>
      <c r="K21" s="1">
        <v>1.6</v>
      </c>
      <c r="L21" s="1"/>
      <c r="M21" s="1"/>
      <c r="N21" s="1"/>
      <c r="O21" s="1"/>
      <c r="P21"/>
      <c r="Q21"/>
    </row>
    <row r="22" spans="1:17" s="13" customFormat="1" x14ac:dyDescent="0.25">
      <c r="A22" s="10" t="s">
        <v>689</v>
      </c>
      <c r="B22" s="13" t="s">
        <v>686</v>
      </c>
      <c r="C22" t="s">
        <v>733</v>
      </c>
      <c r="D22" s="1">
        <v>1.4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/>
      <c r="Q22"/>
    </row>
    <row r="23" spans="1:17" s="53" customFormat="1" x14ac:dyDescent="0.25">
      <c r="A23" s="10" t="s">
        <v>664</v>
      </c>
      <c r="B23" s="13" t="s">
        <v>665</v>
      </c>
      <c r="C23" s="13" t="s">
        <v>720</v>
      </c>
      <c r="D23" s="51">
        <v>1.3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3"/>
      <c r="Q23" s="13"/>
    </row>
    <row r="24" spans="1:17" s="53" customFormat="1" x14ac:dyDescent="0.25">
      <c r="A24" s="10" t="s">
        <v>680</v>
      </c>
      <c r="B24" s="13" t="s">
        <v>681</v>
      </c>
      <c r="C24" s="13" t="s">
        <v>728</v>
      </c>
      <c r="D24" s="51">
        <v>1.3</v>
      </c>
      <c r="E24" s="51"/>
      <c r="F24" s="51"/>
      <c r="G24" s="51"/>
      <c r="H24" s="51">
        <v>0.2</v>
      </c>
      <c r="I24" s="51"/>
      <c r="J24" s="51"/>
      <c r="K24" s="51">
        <v>0.4</v>
      </c>
      <c r="L24" s="51"/>
      <c r="M24" s="51"/>
      <c r="N24" s="51"/>
      <c r="O24" s="51"/>
      <c r="P24" s="13"/>
      <c r="Q24" s="13"/>
    </row>
    <row r="25" spans="1:17" s="13" customFormat="1" x14ac:dyDescent="0.25">
      <c r="A25" s="52" t="s">
        <v>706</v>
      </c>
      <c r="B25" s="53" t="s">
        <v>704</v>
      </c>
      <c r="C25" s="53" t="s">
        <v>710</v>
      </c>
      <c r="D25" s="54"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3"/>
      <c r="Q25" s="53"/>
    </row>
    <row r="26" spans="1:17" s="53" customFormat="1" x14ac:dyDescent="0.25">
      <c r="A26" s="52" t="s">
        <v>646</v>
      </c>
      <c r="B26" s="53" t="s">
        <v>647</v>
      </c>
      <c r="C26" s="53" t="s">
        <v>711</v>
      </c>
      <c r="D26" s="54">
        <v>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7" s="13" customFormat="1" x14ac:dyDescent="0.25">
      <c r="A27" s="52" t="s">
        <v>648</v>
      </c>
      <c r="B27" s="53" t="s">
        <v>649</v>
      </c>
      <c r="C27" s="53" t="s">
        <v>712</v>
      </c>
      <c r="D27" s="54">
        <v>0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3"/>
      <c r="Q27" s="53"/>
    </row>
    <row r="28" spans="1:17" s="53" customFormat="1" x14ac:dyDescent="0.25">
      <c r="A28" s="52" t="s">
        <v>654</v>
      </c>
      <c r="B28" s="53" t="s">
        <v>655</v>
      </c>
      <c r="C28" s="53" t="s">
        <v>715</v>
      </c>
      <c r="D28" s="54"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7" s="53" customFormat="1" x14ac:dyDescent="0.25">
      <c r="A29" s="52" t="s">
        <v>658</v>
      </c>
      <c r="B29" s="53" t="s">
        <v>659</v>
      </c>
      <c r="C29" s="53" t="s">
        <v>717</v>
      </c>
      <c r="D29" s="54"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7" s="53" customFormat="1" x14ac:dyDescent="0.25">
      <c r="A30" s="52" t="s">
        <v>656</v>
      </c>
      <c r="B30" s="53" t="s">
        <v>657</v>
      </c>
      <c r="C30" s="53" t="s">
        <v>716</v>
      </c>
      <c r="D30" s="54"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7" s="53" customFormat="1" x14ac:dyDescent="0.25">
      <c r="A31" s="52" t="s">
        <v>662</v>
      </c>
      <c r="B31" s="53" t="s">
        <v>663</v>
      </c>
      <c r="C31" s="53" t="s">
        <v>719</v>
      </c>
      <c r="D31" s="54"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7" s="53" customFormat="1" x14ac:dyDescent="0.25">
      <c r="A32" s="52" t="s">
        <v>666</v>
      </c>
      <c r="B32" s="53" t="s">
        <v>667</v>
      </c>
      <c r="C32" s="53" t="s">
        <v>721</v>
      </c>
      <c r="D32" s="54"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1:17" s="13" customFormat="1" x14ac:dyDescent="0.25">
      <c r="A33" s="52" t="s">
        <v>668</v>
      </c>
      <c r="B33" s="53" t="s">
        <v>669</v>
      </c>
      <c r="C33" s="53" t="s">
        <v>722</v>
      </c>
      <c r="D33" s="54"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3"/>
      <c r="Q33" s="53"/>
    </row>
    <row r="34" spans="1:17" s="53" customFormat="1" x14ac:dyDescent="0.25">
      <c r="A34" s="52" t="s">
        <v>670</v>
      </c>
      <c r="B34" s="53" t="s">
        <v>671</v>
      </c>
      <c r="C34" s="53" t="s">
        <v>723</v>
      </c>
      <c r="D34" s="54"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1:17" s="13" customFormat="1" x14ac:dyDescent="0.25">
      <c r="A35" s="52" t="s">
        <v>672</v>
      </c>
      <c r="B35" s="53" t="s">
        <v>674</v>
      </c>
      <c r="C35" s="53" t="s">
        <v>724</v>
      </c>
      <c r="D35" s="54">
        <v>0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3"/>
      <c r="Q35" s="53"/>
    </row>
    <row r="36" spans="1:17" s="53" customFormat="1" x14ac:dyDescent="0.25">
      <c r="A36" s="52" t="s">
        <v>675</v>
      </c>
      <c r="B36" s="53" t="s">
        <v>676</v>
      </c>
      <c r="C36" s="53" t="s">
        <v>725</v>
      </c>
      <c r="D36" s="54"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spans="1:17" x14ac:dyDescent="0.25">
      <c r="A37" s="52" t="s">
        <v>679</v>
      </c>
      <c r="B37" s="53" t="s">
        <v>673</v>
      </c>
      <c r="C37" s="53" t="s">
        <v>727</v>
      </c>
      <c r="D37" s="54"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3"/>
      <c r="Q37" s="53"/>
    </row>
    <row r="38" spans="1:17" s="53" customFormat="1" x14ac:dyDescent="0.25">
      <c r="A38" s="52" t="s">
        <v>682</v>
      </c>
      <c r="B38" s="53" t="s">
        <v>683</v>
      </c>
      <c r="C38" s="53" t="s">
        <v>729</v>
      </c>
      <c r="D38" s="54">
        <v>0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7" s="53" customFormat="1" x14ac:dyDescent="0.25">
      <c r="A39" s="52" t="s">
        <v>691</v>
      </c>
      <c r="B39" s="53" t="s">
        <v>690</v>
      </c>
      <c r="C39" s="53" t="s">
        <v>731</v>
      </c>
      <c r="D39" s="54">
        <v>0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1:17" x14ac:dyDescent="0.25">
      <c r="A40" s="52" t="s">
        <v>687</v>
      </c>
      <c r="B40" s="53" t="s">
        <v>688</v>
      </c>
      <c r="C40" s="53" t="s">
        <v>732</v>
      </c>
      <c r="D40" s="54"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3"/>
      <c r="Q40" s="53"/>
    </row>
    <row r="41" spans="1:17" s="53" customFormat="1" x14ac:dyDescent="0.25">
      <c r="A41" s="52" t="s">
        <v>692</v>
      </c>
      <c r="B41" s="53" t="s">
        <v>693</v>
      </c>
      <c r="C41" s="53" t="s">
        <v>734</v>
      </c>
      <c r="D41" s="54">
        <v>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</sheetData>
  <sortState ref="A2:Q41">
    <sortCondition descending="1" ref="D2:D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="90" zoomScaleNormal="90" workbookViewId="0">
      <selection activeCell="F35" sqref="F35"/>
    </sheetView>
  </sheetViews>
  <sheetFormatPr defaultRowHeight="15" x14ac:dyDescent="0.25"/>
  <cols>
    <col min="1" max="1" width="11" style="2" bestFit="1" customWidth="1"/>
    <col min="2" max="2" width="9.140625" style="2"/>
    <col min="3" max="3" width="8.28515625" style="2" bestFit="1" customWidth="1"/>
    <col min="4" max="4" width="12.28515625" style="2" bestFit="1" customWidth="1"/>
    <col min="5" max="5" width="8.7109375" style="2" bestFit="1" customWidth="1"/>
    <col min="6" max="6" width="7.7109375" style="2" bestFit="1" customWidth="1"/>
    <col min="7" max="7" width="9.5703125" style="2" bestFit="1" customWidth="1"/>
    <col min="8" max="8" width="11.5703125" style="2" bestFit="1" customWidth="1"/>
    <col min="9" max="9" width="11" style="2" bestFit="1" customWidth="1"/>
    <col min="10" max="10" width="15" style="2" bestFit="1" customWidth="1"/>
    <col min="11" max="11" width="11.5703125" style="2" bestFit="1" customWidth="1"/>
    <col min="12" max="12" width="9" style="2" bestFit="1" customWidth="1"/>
    <col min="13" max="13" width="9.140625" style="2"/>
    <col min="14" max="14" width="7.7109375" style="2" bestFit="1" customWidth="1"/>
    <col min="15" max="15" width="10.85546875" style="2" bestFit="1" customWidth="1"/>
    <col min="16" max="16" width="9.140625" style="2"/>
    <col min="17" max="17" width="16.85546875" style="2" bestFit="1" customWidth="1"/>
    <col min="18" max="18" width="8" style="6" bestFit="1" customWidth="1"/>
    <col min="19" max="19" width="8.7109375" style="2" bestFit="1" customWidth="1"/>
    <col min="20" max="20" width="10.28515625" style="2" bestFit="1" customWidth="1"/>
    <col min="21" max="21" width="18.140625" style="2" bestFit="1" customWidth="1"/>
    <col min="22" max="22" width="8" style="2" bestFit="1" customWidth="1"/>
    <col min="23" max="23" width="10.140625" style="2" bestFit="1" customWidth="1"/>
    <col min="24" max="16384" width="9.140625" style="2"/>
  </cols>
  <sheetData>
    <row r="1" spans="1:25" x14ac:dyDescent="0.25">
      <c r="A1" s="4" t="s">
        <v>0</v>
      </c>
      <c r="B1" s="4" t="s">
        <v>2</v>
      </c>
      <c r="C1" s="4" t="s">
        <v>155</v>
      </c>
      <c r="D1" s="4" t="s">
        <v>191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190</v>
      </c>
      <c r="R1" s="11" t="s">
        <v>238</v>
      </c>
      <c r="S1" s="4" t="s">
        <v>168</v>
      </c>
      <c r="T1" s="4" t="s">
        <v>169</v>
      </c>
      <c r="U1" s="4" t="s">
        <v>218</v>
      </c>
      <c r="V1" s="4" t="s">
        <v>219</v>
      </c>
      <c r="W1" s="4" t="s">
        <v>220</v>
      </c>
      <c r="X1" s="4"/>
      <c r="Y1" s="4"/>
    </row>
    <row r="2" spans="1:25" x14ac:dyDescent="0.25">
      <c r="A2" s="2" t="s">
        <v>170</v>
      </c>
      <c r="B2" s="2" t="s">
        <v>199</v>
      </c>
      <c r="C2" s="7">
        <v>18.3</v>
      </c>
      <c r="D2" s="7"/>
      <c r="E2" s="7">
        <v>20.3</v>
      </c>
      <c r="F2" s="7"/>
      <c r="G2" s="7">
        <v>10.5</v>
      </c>
      <c r="H2" s="7"/>
      <c r="I2" s="7">
        <v>1.9</v>
      </c>
      <c r="J2" s="7">
        <v>11.2</v>
      </c>
      <c r="K2" s="7">
        <v>0.8</v>
      </c>
      <c r="L2" s="7">
        <v>749.8</v>
      </c>
      <c r="M2" s="7">
        <v>103.1</v>
      </c>
      <c r="N2" s="7"/>
      <c r="O2" s="7"/>
      <c r="P2" s="7">
        <v>0.5</v>
      </c>
      <c r="Q2" s="7">
        <v>0.5</v>
      </c>
      <c r="R2" s="7"/>
      <c r="S2" s="7"/>
      <c r="T2" s="7">
        <v>7.2</v>
      </c>
      <c r="U2" s="7">
        <v>0.9</v>
      </c>
      <c r="V2" s="7">
        <v>1.4</v>
      </c>
      <c r="W2" s="7">
        <v>1.8</v>
      </c>
    </row>
    <row r="3" spans="1:25" x14ac:dyDescent="0.25">
      <c r="A3" s="2" t="s">
        <v>171</v>
      </c>
      <c r="B3" s="2" t="s">
        <v>200</v>
      </c>
      <c r="C3" s="7">
        <v>7.2</v>
      </c>
      <c r="D3" s="7"/>
      <c r="E3" s="7">
        <v>8</v>
      </c>
      <c r="F3" s="7"/>
      <c r="G3" s="7">
        <v>544.20000000000005</v>
      </c>
      <c r="H3" s="7"/>
      <c r="I3" s="7">
        <v>1.1000000000000001</v>
      </c>
      <c r="J3" s="7"/>
      <c r="K3" s="7"/>
      <c r="L3" s="7">
        <v>4.5</v>
      </c>
      <c r="M3" s="7">
        <v>4.8</v>
      </c>
      <c r="N3" s="7"/>
      <c r="O3" s="7"/>
      <c r="P3" s="7">
        <v>1.9</v>
      </c>
      <c r="Q3" s="7"/>
      <c r="R3" s="7"/>
      <c r="S3" s="7"/>
      <c r="T3" s="7"/>
      <c r="U3" s="7"/>
      <c r="V3" s="7"/>
      <c r="W3" s="7"/>
    </row>
    <row r="4" spans="1:25" x14ac:dyDescent="0.25">
      <c r="A4" s="2" t="s">
        <v>172</v>
      </c>
      <c r="B4" s="2" t="s">
        <v>233</v>
      </c>
      <c r="C4" s="7">
        <v>4.4000000000000004</v>
      </c>
      <c r="D4" s="7"/>
      <c r="E4" s="7">
        <v>4.3</v>
      </c>
      <c r="F4" s="7"/>
      <c r="G4" s="7">
        <v>260</v>
      </c>
      <c r="H4" s="7"/>
      <c r="I4" s="7"/>
      <c r="J4" s="7"/>
      <c r="K4" s="7"/>
      <c r="L4" s="7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5" x14ac:dyDescent="0.25">
      <c r="A5" s="2" t="s">
        <v>173</v>
      </c>
      <c r="B5" s="2" t="s">
        <v>226</v>
      </c>
      <c r="C5" s="7">
        <v>19.2</v>
      </c>
      <c r="D5" s="7"/>
      <c r="E5" s="7">
        <v>3.1</v>
      </c>
      <c r="F5" s="7"/>
      <c r="G5" s="7"/>
      <c r="H5" s="7">
        <v>197.1</v>
      </c>
      <c r="I5" s="7">
        <v>1</v>
      </c>
      <c r="J5" s="7"/>
      <c r="K5" s="7"/>
      <c r="L5" s="7">
        <v>13.3</v>
      </c>
      <c r="M5" s="7"/>
      <c r="N5" s="7"/>
      <c r="O5" s="7"/>
      <c r="P5" s="7">
        <v>1</v>
      </c>
      <c r="Q5" s="7"/>
      <c r="R5" s="7">
        <v>22.5</v>
      </c>
      <c r="S5" s="7"/>
      <c r="T5" s="7"/>
      <c r="U5" s="7"/>
      <c r="V5" s="7"/>
      <c r="W5" s="7"/>
    </row>
    <row r="6" spans="1:25" x14ac:dyDescent="0.25">
      <c r="A6" s="2" t="s">
        <v>174</v>
      </c>
      <c r="B6" s="2" t="s">
        <v>237</v>
      </c>
      <c r="C6" s="7">
        <v>35.200000000000003</v>
      </c>
      <c r="D6" s="7"/>
      <c r="E6" s="7">
        <v>3.2</v>
      </c>
      <c r="F6" s="7"/>
      <c r="G6" s="7">
        <v>1</v>
      </c>
      <c r="H6" s="7"/>
      <c r="I6" s="7">
        <v>1</v>
      </c>
      <c r="J6" s="7"/>
      <c r="K6" s="7"/>
      <c r="L6" s="7">
        <v>190.6</v>
      </c>
      <c r="M6" s="7">
        <v>2.5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5" x14ac:dyDescent="0.25">
      <c r="A7" s="2" t="s">
        <v>175</v>
      </c>
      <c r="B7" s="2" t="s">
        <v>229</v>
      </c>
      <c r="C7" s="7">
        <v>12.3</v>
      </c>
      <c r="D7" s="7"/>
      <c r="E7" s="7">
        <v>3.2</v>
      </c>
      <c r="F7" s="7"/>
      <c r="G7" s="7">
        <v>1.9</v>
      </c>
      <c r="H7" s="7"/>
      <c r="I7" s="7">
        <v>12.3</v>
      </c>
      <c r="J7" s="7"/>
      <c r="K7" s="7"/>
      <c r="L7" s="7">
        <v>7.1</v>
      </c>
      <c r="M7" s="7">
        <v>33.5</v>
      </c>
      <c r="N7" s="7"/>
      <c r="O7" s="7">
        <v>118.2</v>
      </c>
      <c r="P7" s="7">
        <v>3.7</v>
      </c>
      <c r="Q7" s="7">
        <v>0.8</v>
      </c>
      <c r="R7" s="7">
        <v>1.8</v>
      </c>
      <c r="S7" s="7"/>
      <c r="T7" s="7"/>
      <c r="U7" s="7"/>
      <c r="V7" s="7"/>
      <c r="W7" s="7"/>
    </row>
    <row r="8" spans="1:25" x14ac:dyDescent="0.25">
      <c r="A8" s="2" t="s">
        <v>176</v>
      </c>
      <c r="B8" s="2" t="s">
        <v>231</v>
      </c>
      <c r="C8" s="7">
        <v>48</v>
      </c>
      <c r="D8" s="7"/>
      <c r="E8" s="7">
        <v>3</v>
      </c>
      <c r="F8" s="7"/>
      <c r="G8" s="7">
        <v>2.2999999999999998</v>
      </c>
      <c r="H8" s="7"/>
      <c r="I8" s="7">
        <v>2.1</v>
      </c>
      <c r="J8" s="7">
        <v>2.8</v>
      </c>
      <c r="K8" s="7"/>
      <c r="L8" s="7">
        <v>12.1</v>
      </c>
      <c r="M8" s="7">
        <v>145</v>
      </c>
      <c r="N8" s="7"/>
      <c r="O8" s="7"/>
      <c r="P8" s="7">
        <v>6.9</v>
      </c>
      <c r="Q8" s="7"/>
      <c r="R8" s="7"/>
      <c r="S8" s="7"/>
      <c r="T8" s="7"/>
      <c r="U8" s="7"/>
      <c r="V8" s="7"/>
      <c r="W8" s="7"/>
    </row>
    <row r="9" spans="1:25" x14ac:dyDescent="0.25">
      <c r="A9" s="2" t="s">
        <v>177</v>
      </c>
      <c r="B9" s="2" t="s">
        <v>235</v>
      </c>
      <c r="C9" s="7">
        <f>162.6+189.9</f>
        <v>352.5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5" x14ac:dyDescent="0.25">
      <c r="A10" s="2" t="s">
        <v>178</v>
      </c>
      <c r="B10" s="2" t="s">
        <v>230</v>
      </c>
      <c r="C10" s="7">
        <v>47.4</v>
      </c>
      <c r="D10" s="7">
        <v>1</v>
      </c>
      <c r="E10" s="7">
        <v>17.3</v>
      </c>
      <c r="F10" s="7"/>
      <c r="G10" s="7">
        <v>4.4000000000000004</v>
      </c>
      <c r="H10" s="7"/>
      <c r="I10" s="7">
        <v>20.7</v>
      </c>
      <c r="J10" s="7"/>
      <c r="K10" s="7"/>
      <c r="L10" s="7">
        <v>1.9</v>
      </c>
      <c r="M10" s="7">
        <v>3.8</v>
      </c>
      <c r="N10" s="7"/>
      <c r="O10" s="7">
        <v>46.6</v>
      </c>
      <c r="P10" s="7">
        <v>15.2</v>
      </c>
      <c r="Q10" s="7"/>
      <c r="R10" s="7"/>
      <c r="S10" s="7"/>
      <c r="T10" s="7"/>
      <c r="U10" s="7"/>
      <c r="V10" s="7"/>
      <c r="W10" s="7"/>
    </row>
    <row r="11" spans="1:25" x14ac:dyDescent="0.25">
      <c r="A11" s="2" t="s">
        <v>179</v>
      </c>
      <c r="B11" s="2" t="s">
        <v>198</v>
      </c>
      <c r="C11" s="7">
        <v>79</v>
      </c>
      <c r="D11" s="7"/>
      <c r="E11" s="7">
        <v>9.1</v>
      </c>
      <c r="F11" s="7">
        <v>0.7</v>
      </c>
      <c r="G11" s="7">
        <v>32.700000000000003</v>
      </c>
      <c r="H11" s="7"/>
      <c r="I11" s="7">
        <v>0.2</v>
      </c>
      <c r="J11" s="7"/>
      <c r="K11" s="7">
        <v>3.9</v>
      </c>
      <c r="L11" s="7">
        <v>16.100000000000001</v>
      </c>
      <c r="M11" s="7">
        <v>0.2</v>
      </c>
      <c r="N11" s="7">
        <v>130.5</v>
      </c>
      <c r="O11" s="7"/>
      <c r="P11" s="7"/>
      <c r="Q11" s="7"/>
      <c r="R11" s="7"/>
      <c r="S11" s="7"/>
      <c r="T11" s="7">
        <v>0.6</v>
      </c>
      <c r="U11" s="7"/>
      <c r="V11" s="7"/>
      <c r="W11" s="7"/>
    </row>
    <row r="12" spans="1:25" x14ac:dyDescent="0.25">
      <c r="A12" s="2" t="s">
        <v>180</v>
      </c>
      <c r="B12" s="2" t="s">
        <v>222</v>
      </c>
      <c r="C12" s="7">
        <v>34.5</v>
      </c>
      <c r="D12" s="7"/>
      <c r="E12" s="7">
        <v>1.3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76.599999999999994</v>
      </c>
      <c r="Q12" s="7"/>
      <c r="R12" s="7"/>
      <c r="S12" s="7"/>
      <c r="T12" s="7"/>
      <c r="U12" s="7"/>
      <c r="V12" s="7"/>
      <c r="W12" s="7"/>
    </row>
    <row r="13" spans="1:25" x14ac:dyDescent="0.25">
      <c r="A13" s="2" t="s">
        <v>181</v>
      </c>
      <c r="B13" s="2" t="s">
        <v>223</v>
      </c>
      <c r="C13" s="7">
        <v>28.8</v>
      </c>
      <c r="D13" s="7"/>
      <c r="E13" s="7">
        <v>1.9</v>
      </c>
      <c r="F13" s="7"/>
      <c r="G13" s="7">
        <v>3.2</v>
      </c>
      <c r="H13" s="7"/>
      <c r="I13" s="7">
        <v>37.9</v>
      </c>
      <c r="J13" s="7">
        <v>1</v>
      </c>
      <c r="K13" s="7"/>
      <c r="L13" s="7">
        <v>4.9000000000000004</v>
      </c>
      <c r="M13" s="7">
        <v>6.2</v>
      </c>
      <c r="N13" s="7"/>
      <c r="O13" s="7"/>
      <c r="P13" s="7">
        <v>9.1999999999999993</v>
      </c>
      <c r="Q13" s="7">
        <v>1.6</v>
      </c>
      <c r="R13" s="7"/>
      <c r="S13" s="7"/>
      <c r="T13" s="7"/>
      <c r="U13" s="7"/>
      <c r="V13" s="7"/>
      <c r="W13" s="7"/>
    </row>
    <row r="14" spans="1:25" x14ac:dyDescent="0.25">
      <c r="A14" s="2" t="s">
        <v>182</v>
      </c>
      <c r="B14" s="2" t="s">
        <v>221</v>
      </c>
      <c r="C14" s="7">
        <v>105.9</v>
      </c>
      <c r="D14" s="7">
        <v>57.3</v>
      </c>
      <c r="E14" s="7"/>
      <c r="F14" s="7">
        <v>1</v>
      </c>
      <c r="G14" s="7">
        <v>7.4</v>
      </c>
      <c r="H14" s="7"/>
      <c r="I14" s="7"/>
      <c r="J14" s="7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5" x14ac:dyDescent="0.25">
      <c r="A15" s="2" t="s">
        <v>183</v>
      </c>
      <c r="B15" s="2" t="s">
        <v>225</v>
      </c>
      <c r="C15" s="7">
        <v>42.3</v>
      </c>
      <c r="D15" s="7"/>
      <c r="E15" s="7">
        <v>10.3</v>
      </c>
      <c r="F15" s="7"/>
      <c r="G15" s="7"/>
      <c r="H15" s="7"/>
      <c r="I15" s="7">
        <v>2.7</v>
      </c>
      <c r="J15" s="7"/>
      <c r="K15" s="7">
        <v>3.4</v>
      </c>
      <c r="L15" s="7">
        <v>2.2000000000000002</v>
      </c>
      <c r="M15" s="7"/>
      <c r="N15" s="7"/>
      <c r="O15" s="7"/>
      <c r="P15" s="7"/>
      <c r="Q15" s="7"/>
      <c r="R15" s="7"/>
      <c r="S15" s="7"/>
      <c r="T15" s="7">
        <v>12.2</v>
      </c>
      <c r="U15" s="7"/>
      <c r="V15" s="7">
        <v>1.8</v>
      </c>
      <c r="W15" s="7"/>
    </row>
    <row r="16" spans="1:25" x14ac:dyDescent="0.25">
      <c r="A16" s="2" t="s">
        <v>184</v>
      </c>
      <c r="B16" s="2" t="s">
        <v>228</v>
      </c>
      <c r="C16" s="7">
        <v>37.700000000000003</v>
      </c>
      <c r="D16" s="7"/>
      <c r="E16" s="7"/>
      <c r="F16" s="7"/>
      <c r="G16" s="7"/>
      <c r="H16" s="7"/>
      <c r="I16" s="7">
        <v>3.6</v>
      </c>
      <c r="J16" s="7"/>
      <c r="K16" s="7"/>
      <c r="L16" s="7"/>
      <c r="M16" s="7"/>
      <c r="N16" s="7"/>
      <c r="O16" s="7">
        <v>18.2</v>
      </c>
      <c r="P16" s="7">
        <v>7.1</v>
      </c>
      <c r="Q16" s="7"/>
      <c r="R16" s="7"/>
      <c r="S16" s="7"/>
      <c r="T16" s="7"/>
      <c r="U16" s="7"/>
      <c r="V16" s="7"/>
      <c r="W16" s="7"/>
    </row>
    <row r="17" spans="1:23" x14ac:dyDescent="0.25">
      <c r="A17" s="2" t="s">
        <v>185</v>
      </c>
      <c r="B17" s="2" t="s">
        <v>232</v>
      </c>
      <c r="C17" s="7">
        <v>24.7</v>
      </c>
      <c r="D17" s="7"/>
      <c r="E17" s="7"/>
      <c r="F17" s="7"/>
      <c r="G17" s="7"/>
      <c r="H17" s="7"/>
      <c r="I17" s="7"/>
      <c r="J17" s="7"/>
      <c r="K17" s="7"/>
      <c r="L17" s="7">
        <v>18.8</v>
      </c>
      <c r="M17" s="7">
        <v>9.9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2" t="s">
        <v>186</v>
      </c>
      <c r="B18" s="2" t="s">
        <v>224</v>
      </c>
      <c r="C18" s="7">
        <v>65.900000000000006</v>
      </c>
      <c r="D18" s="7"/>
      <c r="E18" s="7">
        <v>1</v>
      </c>
      <c r="F18" s="7">
        <v>1</v>
      </c>
      <c r="G18" s="7"/>
      <c r="H18" s="7"/>
      <c r="I18" s="7"/>
      <c r="J18" s="7"/>
      <c r="K18" s="7">
        <v>2.1</v>
      </c>
      <c r="L18" s="7"/>
      <c r="M18" s="7"/>
      <c r="N18" s="7"/>
      <c r="O18" s="7"/>
      <c r="P18" s="7"/>
      <c r="Q18" s="7"/>
      <c r="R18" s="7"/>
      <c r="S18" s="7">
        <v>15.9</v>
      </c>
      <c r="T18" s="7"/>
      <c r="U18" s="7"/>
      <c r="V18" s="7"/>
      <c r="W18" s="7"/>
    </row>
    <row r="19" spans="1:23" x14ac:dyDescent="0.25">
      <c r="A19" s="2" t="s">
        <v>187</v>
      </c>
      <c r="B19" s="2" t="s">
        <v>236</v>
      </c>
      <c r="C19" s="7">
        <f>14.3+25</f>
        <v>39.299999999999997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2" t="s">
        <v>188</v>
      </c>
      <c r="B20" s="2" t="s">
        <v>234</v>
      </c>
      <c r="C20" s="7">
        <f>14.3+6.5</f>
        <v>20.8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2" t="s">
        <v>189</v>
      </c>
      <c r="B21" s="2" t="s">
        <v>227</v>
      </c>
      <c r="C21" s="7">
        <v>10.8</v>
      </c>
      <c r="D21" s="7"/>
      <c r="E21" s="7"/>
      <c r="F21" s="7">
        <v>1.3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S22" s="6"/>
      <c r="T22" s="6"/>
    </row>
    <row r="24" spans="1:23" x14ac:dyDescent="0.25">
      <c r="A24" s="10"/>
      <c r="B24" s="9"/>
      <c r="C24" s="9"/>
      <c r="D24" s="9"/>
      <c r="E24" s="9"/>
      <c r="F24" s="10"/>
      <c r="G24" s="10"/>
      <c r="H24" s="10"/>
    </row>
    <row r="25" spans="1:23" x14ac:dyDescent="0.25">
      <c r="A25" s="10"/>
      <c r="B25" s="10"/>
      <c r="C25" s="10"/>
      <c r="D25" s="10"/>
      <c r="E25" s="10"/>
      <c r="F25" s="10"/>
      <c r="G25" s="10"/>
      <c r="H25" s="10"/>
    </row>
    <row r="26" spans="1:23" x14ac:dyDescent="0.25">
      <c r="A26" s="10"/>
      <c r="B26" s="10"/>
      <c r="C26" s="10"/>
      <c r="D26" s="10"/>
      <c r="E26" s="10"/>
      <c r="F26" s="10"/>
      <c r="G26" s="10"/>
      <c r="H2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D37" sqref="D37"/>
    </sheetView>
  </sheetViews>
  <sheetFormatPr defaultRowHeight="15" x14ac:dyDescent="0.25"/>
  <cols>
    <col min="1" max="1" width="15.7109375" bestFit="1" customWidth="1"/>
    <col min="2" max="2" width="14.5703125" bestFit="1" customWidth="1"/>
    <col min="4" max="4" width="8.28515625" style="1" bestFit="1" customWidth="1"/>
    <col min="5" max="5" width="12.28515625" style="19" bestFit="1" customWidth="1"/>
    <col min="6" max="6" width="8.7109375" style="1" bestFit="1" customWidth="1"/>
    <col min="7" max="7" width="7.7109375" style="1" bestFit="1" customWidth="1"/>
    <col min="8" max="8" width="9.5703125" style="1" bestFit="1" customWidth="1"/>
    <col min="9" max="9" width="11.5703125" style="19" bestFit="1" customWidth="1"/>
    <col min="10" max="10" width="11" style="1" bestFit="1" customWidth="1"/>
    <col min="11" max="11" width="15" style="1" bestFit="1" customWidth="1"/>
    <col min="12" max="12" width="11.5703125" style="1" bestFit="1" customWidth="1"/>
    <col min="13" max="13" width="9" style="1" bestFit="1" customWidth="1"/>
    <col min="14" max="14" width="9.140625" style="1"/>
    <col min="15" max="15" width="7.7109375" style="1" bestFit="1" customWidth="1"/>
    <col min="16" max="16" width="10.85546875" style="19" bestFit="1" customWidth="1"/>
    <col min="17" max="17" width="9.140625" style="1"/>
    <col min="18" max="18" width="16.85546875" style="1" bestFit="1" customWidth="1"/>
    <col min="19" max="19" width="8" style="19" bestFit="1" customWidth="1"/>
    <col min="20" max="20" width="8.7109375" style="19" bestFit="1" customWidth="1"/>
    <col min="21" max="21" width="10.28515625" style="1" bestFit="1" customWidth="1"/>
    <col min="22" max="22" width="18.140625" style="1" bestFit="1" customWidth="1"/>
    <col min="23" max="23" width="9.140625" style="1"/>
    <col min="24" max="24" width="10.140625" style="1" bestFit="1" customWidth="1"/>
  </cols>
  <sheetData>
    <row r="1" spans="1:24" s="3" customFormat="1" x14ac:dyDescent="0.25">
      <c r="A1" s="3" t="s">
        <v>0</v>
      </c>
      <c r="B1" s="4" t="s">
        <v>1</v>
      </c>
      <c r="C1" s="3" t="s">
        <v>2</v>
      </c>
      <c r="D1" s="5" t="s">
        <v>155</v>
      </c>
      <c r="E1" s="20" t="s">
        <v>191</v>
      </c>
      <c r="F1" s="5" t="s">
        <v>156</v>
      </c>
      <c r="G1" s="5" t="s">
        <v>157</v>
      </c>
      <c r="H1" s="5" t="s">
        <v>158</v>
      </c>
      <c r="I1" s="20" t="s">
        <v>159</v>
      </c>
      <c r="J1" s="5" t="s">
        <v>160</v>
      </c>
      <c r="K1" s="5" t="s">
        <v>161</v>
      </c>
      <c r="L1" s="5" t="s">
        <v>162</v>
      </c>
      <c r="M1" s="5" t="s">
        <v>163</v>
      </c>
      <c r="N1" s="5" t="s">
        <v>164</v>
      </c>
      <c r="O1" s="5" t="s">
        <v>165</v>
      </c>
      <c r="P1" s="20" t="s">
        <v>166</v>
      </c>
      <c r="Q1" s="5" t="s">
        <v>167</v>
      </c>
      <c r="R1" s="5" t="s">
        <v>190</v>
      </c>
      <c r="S1" s="20" t="s">
        <v>238</v>
      </c>
      <c r="T1" s="20" t="s">
        <v>168</v>
      </c>
      <c r="U1" s="5" t="s">
        <v>169</v>
      </c>
      <c r="V1" s="5" t="s">
        <v>218</v>
      </c>
      <c r="W1" s="5" t="s">
        <v>219</v>
      </c>
      <c r="X1" s="5" t="s">
        <v>220</v>
      </c>
    </row>
    <row r="2" spans="1:24" x14ac:dyDescent="0.25">
      <c r="A2" t="s">
        <v>170</v>
      </c>
      <c r="B2" s="2" t="s">
        <v>43</v>
      </c>
      <c r="C2" t="s">
        <v>199</v>
      </c>
      <c r="D2" s="8">
        <v>18.3</v>
      </c>
      <c r="E2" s="17"/>
      <c r="F2" s="8">
        <v>20.3</v>
      </c>
      <c r="G2" s="8"/>
      <c r="H2" s="8">
        <v>10.5</v>
      </c>
      <c r="I2" s="17"/>
      <c r="J2" s="8">
        <v>1.9</v>
      </c>
      <c r="K2" s="8">
        <v>11.2</v>
      </c>
      <c r="L2" s="8">
        <v>0.8</v>
      </c>
      <c r="M2" s="8">
        <v>749.8</v>
      </c>
      <c r="N2" s="8">
        <v>103.1</v>
      </c>
      <c r="O2" s="8"/>
      <c r="P2" s="17"/>
      <c r="Q2" s="8">
        <v>0.5</v>
      </c>
      <c r="R2" s="8">
        <v>0.5</v>
      </c>
      <c r="S2" s="17"/>
      <c r="T2" s="17"/>
      <c r="U2" s="8">
        <v>7.2</v>
      </c>
      <c r="V2" s="8">
        <v>0.9</v>
      </c>
      <c r="W2" s="8">
        <v>1.4</v>
      </c>
      <c r="X2" s="8">
        <v>1.8</v>
      </c>
    </row>
    <row r="3" spans="1:24" x14ac:dyDescent="0.25">
      <c r="A3" t="s">
        <v>145</v>
      </c>
      <c r="B3" t="s">
        <v>142</v>
      </c>
      <c r="C3" t="s">
        <v>215</v>
      </c>
      <c r="D3" s="7">
        <v>27.9</v>
      </c>
      <c r="E3" s="17"/>
      <c r="F3" s="8">
        <v>19.3</v>
      </c>
      <c r="G3" s="8"/>
      <c r="H3" s="8">
        <v>4</v>
      </c>
      <c r="I3" s="17"/>
      <c r="J3" s="8">
        <v>1.2</v>
      </c>
      <c r="K3" s="8">
        <v>5.2</v>
      </c>
      <c r="L3" s="8">
        <v>0.5</v>
      </c>
      <c r="M3" s="8">
        <v>551.79999999999995</v>
      </c>
      <c r="N3" s="8">
        <v>66.099999999999994</v>
      </c>
      <c r="O3" s="8"/>
      <c r="P3" s="17"/>
      <c r="Q3" s="8">
        <v>0.6</v>
      </c>
      <c r="R3" s="8">
        <v>1.1000000000000001</v>
      </c>
      <c r="S3" s="17"/>
      <c r="T3" s="17"/>
      <c r="U3" s="8">
        <v>11.9</v>
      </c>
      <c r="V3" s="8">
        <v>1.2</v>
      </c>
      <c r="W3" s="8">
        <v>2.6</v>
      </c>
      <c r="X3" s="8">
        <v>1.1000000000000001</v>
      </c>
    </row>
    <row r="4" spans="1:24" x14ac:dyDescent="0.25">
      <c r="A4" t="s">
        <v>146</v>
      </c>
      <c r="B4" t="s">
        <v>143</v>
      </c>
      <c r="C4" t="s">
        <v>216</v>
      </c>
      <c r="D4" s="7">
        <v>23</v>
      </c>
      <c r="E4" s="17"/>
      <c r="F4" s="8">
        <v>0.6</v>
      </c>
      <c r="G4" s="8"/>
      <c r="H4" s="8">
        <v>0.3</v>
      </c>
      <c r="I4" s="17"/>
      <c r="J4" s="8"/>
      <c r="K4" s="8">
        <v>0.5</v>
      </c>
      <c r="L4" s="8"/>
      <c r="M4" s="8">
        <v>50.1</v>
      </c>
      <c r="N4" s="8">
        <v>4.2</v>
      </c>
      <c r="O4" s="8"/>
      <c r="P4" s="17"/>
      <c r="Q4" s="8"/>
      <c r="R4" s="8"/>
      <c r="S4" s="17"/>
      <c r="T4" s="17"/>
      <c r="U4" s="8">
        <v>1.2</v>
      </c>
      <c r="V4" s="8"/>
      <c r="W4" s="8">
        <v>0.3</v>
      </c>
      <c r="X4" s="8"/>
    </row>
    <row r="5" spans="1:24" x14ac:dyDescent="0.25">
      <c r="A5" t="s">
        <v>147</v>
      </c>
      <c r="B5" t="s">
        <v>144</v>
      </c>
      <c r="C5" t="s">
        <v>217</v>
      </c>
      <c r="D5" s="7">
        <v>89.8</v>
      </c>
      <c r="E5" s="17"/>
      <c r="F5" s="8">
        <v>2.2999999999999998</v>
      </c>
      <c r="G5" s="8"/>
      <c r="H5" s="8">
        <v>0.8</v>
      </c>
      <c r="I5" s="17"/>
      <c r="J5" s="8">
        <v>0.5</v>
      </c>
      <c r="K5" s="8"/>
      <c r="L5" s="8">
        <v>0.08</v>
      </c>
      <c r="M5" s="8">
        <v>65.7</v>
      </c>
      <c r="N5" s="8">
        <v>2.5</v>
      </c>
      <c r="O5" s="8"/>
      <c r="P5" s="17"/>
      <c r="Q5" s="8"/>
      <c r="R5" s="8">
        <v>0.8</v>
      </c>
      <c r="S5" s="17"/>
      <c r="T5" s="17"/>
      <c r="U5" s="8">
        <v>3.2</v>
      </c>
      <c r="V5" s="8"/>
      <c r="W5" s="8">
        <v>0.7</v>
      </c>
      <c r="X5" s="8"/>
    </row>
    <row r="6" spans="1:24" s="10" customFormat="1" x14ac:dyDescent="0.25">
      <c r="A6" s="10" t="s">
        <v>250</v>
      </c>
      <c r="B6" s="10" t="s">
        <v>254</v>
      </c>
      <c r="C6" s="10" t="s">
        <v>252</v>
      </c>
      <c r="D6" s="16">
        <v>21.2</v>
      </c>
      <c r="E6" s="18"/>
      <c r="F6" s="16"/>
      <c r="G6" s="16"/>
      <c r="H6" s="16"/>
      <c r="I6" s="18"/>
      <c r="J6" s="16"/>
      <c r="K6" s="16"/>
      <c r="L6" s="16"/>
      <c r="M6" s="16"/>
      <c r="N6" s="16"/>
      <c r="O6" s="16"/>
      <c r="P6" s="18"/>
      <c r="Q6" s="16"/>
      <c r="R6" s="16"/>
      <c r="S6" s="18"/>
      <c r="T6" s="18"/>
      <c r="U6" s="16"/>
      <c r="V6" s="16"/>
      <c r="W6" s="16"/>
      <c r="X6" s="16"/>
    </row>
    <row r="7" spans="1:24" s="10" customFormat="1" x14ac:dyDescent="0.25">
      <c r="A7" s="10" t="s">
        <v>251</v>
      </c>
      <c r="B7" s="10" t="s">
        <v>255</v>
      </c>
      <c r="C7" s="10" t="s">
        <v>253</v>
      </c>
      <c r="D7" s="16">
        <v>28.7</v>
      </c>
      <c r="E7" s="18"/>
      <c r="F7" s="16"/>
      <c r="G7" s="16"/>
      <c r="H7" s="16"/>
      <c r="I7" s="18"/>
      <c r="J7" s="16"/>
      <c r="K7" s="16"/>
      <c r="L7" s="16"/>
      <c r="M7" s="16"/>
      <c r="N7" s="16"/>
      <c r="O7" s="16"/>
      <c r="P7" s="18"/>
      <c r="Q7" s="16"/>
      <c r="R7" s="16"/>
      <c r="S7" s="18"/>
      <c r="T7" s="18"/>
      <c r="U7" s="16"/>
      <c r="V7" s="16"/>
      <c r="W7" s="16"/>
      <c r="X7" s="16"/>
    </row>
    <row r="8" spans="1:24" x14ac:dyDescent="0.25">
      <c r="A8" t="s">
        <v>151</v>
      </c>
      <c r="B8" t="s">
        <v>201</v>
      </c>
      <c r="C8" t="s">
        <v>211</v>
      </c>
      <c r="D8" s="8">
        <v>25.1</v>
      </c>
      <c r="E8" s="17"/>
      <c r="F8" s="8">
        <v>2</v>
      </c>
      <c r="G8" s="8">
        <v>0.9</v>
      </c>
      <c r="H8" s="8">
        <v>1</v>
      </c>
      <c r="I8" s="17"/>
      <c r="J8" s="8">
        <v>3.5</v>
      </c>
      <c r="K8" s="8"/>
      <c r="L8" s="8">
        <v>0.4</v>
      </c>
      <c r="M8" s="8">
        <v>5.2</v>
      </c>
      <c r="N8" s="8">
        <v>0.5</v>
      </c>
      <c r="O8" s="8"/>
      <c r="P8" s="17"/>
      <c r="Q8" s="8">
        <v>1.5</v>
      </c>
      <c r="R8" s="8"/>
      <c r="S8" s="17"/>
      <c r="T8" s="17"/>
      <c r="U8" s="8"/>
      <c r="V8" s="8"/>
      <c r="W8" s="8"/>
      <c r="X8" s="8"/>
    </row>
    <row r="9" spans="1:24" x14ac:dyDescent="0.25">
      <c r="A9" t="s">
        <v>171</v>
      </c>
      <c r="B9" t="s">
        <v>43</v>
      </c>
      <c r="C9" t="s">
        <v>200</v>
      </c>
      <c r="D9" s="8">
        <v>7.2</v>
      </c>
      <c r="E9" s="17"/>
      <c r="F9" s="8">
        <v>8</v>
      </c>
      <c r="G9" s="8"/>
      <c r="H9" s="8">
        <v>544.20000000000005</v>
      </c>
      <c r="I9" s="17"/>
      <c r="J9" s="8">
        <v>1.1000000000000001</v>
      </c>
      <c r="K9" s="8"/>
      <c r="L9" s="8"/>
      <c r="M9" s="8">
        <v>4.5</v>
      </c>
      <c r="N9" s="8">
        <v>4.8</v>
      </c>
      <c r="O9" s="8"/>
      <c r="P9" s="17"/>
      <c r="Q9" s="8">
        <v>1.9</v>
      </c>
      <c r="R9" s="8"/>
      <c r="S9" s="17"/>
      <c r="T9" s="17"/>
      <c r="U9" s="8"/>
      <c r="V9" s="8"/>
      <c r="W9" s="8"/>
      <c r="X9" s="8"/>
    </row>
    <row r="10" spans="1:24" x14ac:dyDescent="0.25">
      <c r="A10" t="s">
        <v>148</v>
      </c>
      <c r="B10" t="s">
        <v>202</v>
      </c>
      <c r="C10" t="s">
        <v>212</v>
      </c>
      <c r="D10" s="8">
        <v>77</v>
      </c>
      <c r="E10" s="17"/>
      <c r="F10" s="8">
        <v>0.8</v>
      </c>
      <c r="G10" s="8">
        <v>2</v>
      </c>
      <c r="H10" s="8">
        <v>0.9</v>
      </c>
      <c r="I10" s="17"/>
      <c r="J10" s="8"/>
      <c r="K10" s="8"/>
      <c r="L10" s="8"/>
      <c r="M10" s="8"/>
      <c r="N10" s="8"/>
      <c r="O10" s="8"/>
      <c r="P10" s="17"/>
      <c r="Q10" s="8">
        <v>1.1000000000000001</v>
      </c>
      <c r="R10" s="8"/>
      <c r="S10" s="17"/>
      <c r="T10" s="17"/>
      <c r="U10" s="8"/>
      <c r="V10" s="8"/>
      <c r="W10" s="8"/>
      <c r="X10" s="8"/>
    </row>
    <row r="11" spans="1:24" x14ac:dyDescent="0.25">
      <c r="A11" t="s">
        <v>149</v>
      </c>
      <c r="B11" t="s">
        <v>203</v>
      </c>
      <c r="C11" t="s">
        <v>213</v>
      </c>
      <c r="D11" s="8">
        <v>9.5</v>
      </c>
      <c r="E11" s="17"/>
      <c r="F11" s="8">
        <v>20.6</v>
      </c>
      <c r="G11" s="8">
        <v>0.3</v>
      </c>
      <c r="H11" s="8">
        <v>19</v>
      </c>
      <c r="I11" s="17"/>
      <c r="J11" s="8">
        <v>3.4</v>
      </c>
      <c r="K11" s="8">
        <v>23</v>
      </c>
      <c r="L11" s="8">
        <v>0.8</v>
      </c>
      <c r="M11" s="8">
        <v>66.3</v>
      </c>
      <c r="N11" s="8">
        <v>248.1</v>
      </c>
      <c r="O11" s="8"/>
      <c r="P11" s="17"/>
      <c r="Q11" s="8">
        <v>115.4</v>
      </c>
      <c r="R11" s="8"/>
      <c r="S11" s="17"/>
      <c r="T11" s="17"/>
      <c r="U11" s="8"/>
      <c r="V11" s="7"/>
      <c r="W11" s="8"/>
      <c r="X11" s="8"/>
    </row>
    <row r="12" spans="1:24" x14ac:dyDescent="0.25">
      <c r="A12" t="s">
        <v>150</v>
      </c>
      <c r="B12" t="s">
        <v>204</v>
      </c>
      <c r="C12" t="s">
        <v>214</v>
      </c>
      <c r="D12" s="8">
        <v>3.4</v>
      </c>
      <c r="E12" s="17"/>
      <c r="F12" s="8">
        <v>10.5</v>
      </c>
      <c r="G12" s="8"/>
      <c r="H12" s="8">
        <v>939.9</v>
      </c>
      <c r="I12" s="17"/>
      <c r="J12" s="8"/>
      <c r="K12" s="8"/>
      <c r="L12" s="8"/>
      <c r="M12" s="8">
        <v>5.4</v>
      </c>
      <c r="N12" s="8">
        <v>6.3</v>
      </c>
      <c r="O12" s="8"/>
      <c r="P12" s="17"/>
      <c r="Q12" s="8">
        <v>2.7</v>
      </c>
      <c r="R12" s="8"/>
      <c r="S12" s="17"/>
      <c r="T12" s="17"/>
      <c r="U12" s="8"/>
      <c r="V12" s="8"/>
      <c r="W12" s="8"/>
      <c r="X12" s="8"/>
    </row>
    <row r="13" spans="1:24" x14ac:dyDescent="0.25">
      <c r="A13" t="s">
        <v>179</v>
      </c>
      <c r="B13" t="s">
        <v>43</v>
      </c>
      <c r="C13" t="s">
        <v>198</v>
      </c>
      <c r="D13" s="8">
        <v>79</v>
      </c>
      <c r="E13" s="17"/>
      <c r="F13" s="8">
        <v>9.1</v>
      </c>
      <c r="G13" s="8">
        <v>0.7</v>
      </c>
      <c r="H13" s="8">
        <v>32.700000000000003</v>
      </c>
      <c r="I13" s="17"/>
      <c r="J13" s="8">
        <v>0.2</v>
      </c>
      <c r="K13" s="8"/>
      <c r="L13" s="8">
        <v>3.9</v>
      </c>
      <c r="M13" s="8">
        <v>16.100000000000001</v>
      </c>
      <c r="N13" s="8">
        <v>0.2</v>
      </c>
      <c r="O13" s="8">
        <v>130.5</v>
      </c>
      <c r="P13" s="17"/>
      <c r="Q13" s="8"/>
      <c r="R13" s="8"/>
      <c r="S13" s="17"/>
      <c r="T13" s="17"/>
      <c r="U13" s="8">
        <v>0.6</v>
      </c>
      <c r="V13" s="8"/>
      <c r="W13" s="8"/>
      <c r="X13" s="8"/>
    </row>
    <row r="14" spans="1:24" x14ac:dyDescent="0.25">
      <c r="A14" t="s">
        <v>152</v>
      </c>
      <c r="B14" t="s">
        <v>205</v>
      </c>
      <c r="C14" t="s">
        <v>208</v>
      </c>
      <c r="D14" s="8">
        <v>87.7</v>
      </c>
      <c r="E14" s="17"/>
      <c r="F14" s="8">
        <v>2.1</v>
      </c>
      <c r="G14" s="8">
        <v>0.9</v>
      </c>
      <c r="H14" s="8">
        <v>2.5</v>
      </c>
      <c r="I14" s="17"/>
      <c r="J14" s="8"/>
      <c r="K14" s="8"/>
      <c r="L14" s="8">
        <v>3.8</v>
      </c>
      <c r="M14" s="8">
        <v>7.7</v>
      </c>
      <c r="N14" s="8"/>
      <c r="O14" s="8"/>
      <c r="P14" s="17"/>
      <c r="Q14" s="8"/>
      <c r="R14" s="8"/>
      <c r="S14" s="17"/>
      <c r="T14" s="17"/>
      <c r="U14" s="8"/>
      <c r="V14" s="8"/>
      <c r="W14" s="8"/>
      <c r="X14" s="8"/>
    </row>
    <row r="15" spans="1:24" x14ac:dyDescent="0.25">
      <c r="A15" t="s">
        <v>153</v>
      </c>
      <c r="B15" t="s">
        <v>206</v>
      </c>
      <c r="C15" t="s">
        <v>209</v>
      </c>
      <c r="D15" s="8">
        <v>104.2</v>
      </c>
      <c r="E15" s="17"/>
      <c r="F15" s="8">
        <v>46.7</v>
      </c>
      <c r="G15" s="8">
        <v>1.4</v>
      </c>
      <c r="H15" s="8">
        <v>38.1</v>
      </c>
      <c r="I15" s="17"/>
      <c r="J15" s="8">
        <v>1.7</v>
      </c>
      <c r="K15" s="8"/>
      <c r="L15" s="8">
        <v>23.5</v>
      </c>
      <c r="M15" s="8">
        <v>33.4</v>
      </c>
      <c r="N15" s="8">
        <v>0.4</v>
      </c>
      <c r="O15" s="8">
        <v>0.1</v>
      </c>
      <c r="P15" s="17"/>
      <c r="Q15" s="8"/>
      <c r="R15" s="8"/>
      <c r="S15" s="17"/>
      <c r="T15" s="17"/>
      <c r="U15" s="8">
        <v>0.04</v>
      </c>
      <c r="V15" s="8"/>
      <c r="W15" s="8"/>
      <c r="X15" s="8"/>
    </row>
    <row r="16" spans="1:24" x14ac:dyDescent="0.25">
      <c r="A16" t="s">
        <v>154</v>
      </c>
      <c r="B16" t="s">
        <v>207</v>
      </c>
      <c r="C16" t="s">
        <v>210</v>
      </c>
      <c r="D16" s="8">
        <v>46.3</v>
      </c>
      <c r="E16" s="17"/>
      <c r="F16" s="8">
        <v>0.2</v>
      </c>
      <c r="G16" s="8">
        <v>0.5</v>
      </c>
      <c r="H16" s="8">
        <v>0.2</v>
      </c>
      <c r="I16" s="17"/>
      <c r="J16" s="8"/>
      <c r="K16" s="8"/>
      <c r="L16" s="8"/>
      <c r="M16" s="8">
        <v>0.1</v>
      </c>
      <c r="N16" s="8"/>
      <c r="O16" s="8">
        <v>0.5</v>
      </c>
      <c r="P16" s="17"/>
      <c r="Q16" s="8"/>
      <c r="R16" s="8"/>
      <c r="S16" s="17"/>
      <c r="T16" s="17"/>
      <c r="U16" s="8"/>
      <c r="V16" s="8"/>
      <c r="W16" s="8"/>
      <c r="X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9"/>
  <sheetViews>
    <sheetView topLeftCell="D1" zoomScale="65" zoomScaleNormal="65" workbookViewId="0">
      <pane ySplit="1" topLeftCell="A2" activePane="bottomLeft" state="frozen"/>
      <selection pane="bottomLeft" activeCell="G33" sqref="G33"/>
    </sheetView>
  </sheetViews>
  <sheetFormatPr defaultRowHeight="15" x14ac:dyDescent="0.25"/>
  <cols>
    <col min="1" max="1" width="17.7109375" style="21" bestFit="1" customWidth="1"/>
    <col min="2" max="2" width="17.7109375" style="37" customWidth="1"/>
    <col min="3" max="3" width="15.7109375" style="21" customWidth="1"/>
    <col min="4" max="4" width="17.85546875" style="21" customWidth="1"/>
    <col min="5" max="5" width="10.140625" style="23" bestFit="1" customWidth="1"/>
    <col min="6" max="7" width="14.85546875" style="23" bestFit="1" customWidth="1"/>
    <col min="8" max="8" width="12.42578125" style="23" bestFit="1" customWidth="1"/>
    <col min="9" max="10" width="14.42578125" style="23" bestFit="1" customWidth="1"/>
    <col min="11" max="11" width="15.85546875" style="23" bestFit="1" customWidth="1"/>
    <col min="12" max="12" width="16.42578125" style="23" bestFit="1" customWidth="1"/>
    <col min="13" max="14" width="13.42578125" style="23" bestFit="1" customWidth="1"/>
    <col min="15" max="15" width="13" style="23" bestFit="1" customWidth="1"/>
    <col min="16" max="16" width="17.140625" style="23" bestFit="1" customWidth="1"/>
    <col min="17" max="17" width="15.42578125" style="23" bestFit="1" customWidth="1"/>
    <col min="18" max="18" width="13" style="23" bestFit="1" customWidth="1"/>
    <col min="19" max="19" width="13.140625" style="23" customWidth="1"/>
    <col min="20" max="20" width="13" style="23" bestFit="1" customWidth="1"/>
    <col min="21" max="21" width="13.140625" style="23" bestFit="1" customWidth="1"/>
    <col min="22" max="22" width="15.42578125" style="23" bestFit="1" customWidth="1"/>
    <col min="23" max="23" width="12.85546875" style="23" bestFit="1" customWidth="1"/>
    <col min="24" max="24" width="11" style="23" bestFit="1" customWidth="1"/>
    <col min="25" max="25" width="15.28515625" style="23" bestFit="1" customWidth="1"/>
    <col min="26" max="26" width="11.42578125" style="23" bestFit="1" customWidth="1"/>
    <col min="27" max="27" width="11.5703125" style="23" bestFit="1" customWidth="1"/>
    <col min="28" max="28" width="12.140625" style="23" bestFit="1" customWidth="1"/>
    <col min="29" max="29" width="12" style="23" bestFit="1" customWidth="1"/>
    <col min="30" max="30" width="11.7109375" style="23" bestFit="1" customWidth="1"/>
    <col min="31" max="31" width="18.5703125" style="23" bestFit="1" customWidth="1"/>
    <col min="32" max="32" width="9.140625" style="23"/>
    <col min="33" max="16384" width="9.140625" style="21"/>
  </cols>
  <sheetData>
    <row r="1" spans="1:32" s="27" customFormat="1" ht="12.75" x14ac:dyDescent="0.2">
      <c r="A1" s="25" t="s">
        <v>1204</v>
      </c>
      <c r="B1" s="25" t="s">
        <v>767</v>
      </c>
      <c r="C1" s="25" t="s">
        <v>768</v>
      </c>
      <c r="D1" s="25" t="s">
        <v>2</v>
      </c>
      <c r="E1" s="26" t="s">
        <v>155</v>
      </c>
      <c r="F1" s="26" t="s">
        <v>191</v>
      </c>
      <c r="G1" s="26" t="s">
        <v>301</v>
      </c>
      <c r="H1" s="26" t="s">
        <v>285</v>
      </c>
      <c r="I1" s="26" t="s">
        <v>289</v>
      </c>
      <c r="J1" s="26" t="s">
        <v>288</v>
      </c>
      <c r="K1" s="26" t="s">
        <v>290</v>
      </c>
      <c r="L1" s="26" t="s">
        <v>291</v>
      </c>
      <c r="M1" s="26" t="s">
        <v>159</v>
      </c>
      <c r="N1" s="26" t="s">
        <v>334</v>
      </c>
      <c r="O1" s="26" t="s">
        <v>160</v>
      </c>
      <c r="P1" s="26" t="s">
        <v>161</v>
      </c>
      <c r="Q1" s="26" t="s">
        <v>370</v>
      </c>
      <c r="R1" s="26" t="s">
        <v>281</v>
      </c>
      <c r="S1" s="26" t="s">
        <v>282</v>
      </c>
      <c r="T1" s="26" t="s">
        <v>283</v>
      </c>
      <c r="U1" s="26" t="s">
        <v>284</v>
      </c>
      <c r="V1" s="26" t="s">
        <v>286</v>
      </c>
      <c r="W1" s="26" t="s">
        <v>166</v>
      </c>
      <c r="X1" s="26" t="s">
        <v>167</v>
      </c>
      <c r="Y1" s="26" t="s">
        <v>371</v>
      </c>
      <c r="Z1" s="26" t="s">
        <v>321</v>
      </c>
      <c r="AA1" s="26" t="s">
        <v>168</v>
      </c>
      <c r="AB1" s="26" t="s">
        <v>169</v>
      </c>
      <c r="AC1" s="26" t="s">
        <v>339</v>
      </c>
      <c r="AD1" s="26" t="s">
        <v>308</v>
      </c>
      <c r="AE1" s="26" t="s">
        <v>541</v>
      </c>
      <c r="AF1" s="26" t="s">
        <v>278</v>
      </c>
    </row>
    <row r="2" spans="1:32" x14ac:dyDescent="0.25">
      <c r="A2" s="21" t="s">
        <v>263</v>
      </c>
      <c r="B2" s="37" t="s">
        <v>773</v>
      </c>
      <c r="C2" s="21" t="s">
        <v>772</v>
      </c>
      <c r="D2" s="24" t="s">
        <v>262</v>
      </c>
      <c r="E2" s="22">
        <v>0</v>
      </c>
      <c r="F2" s="22"/>
      <c r="G2" s="22"/>
      <c r="H2" s="22"/>
      <c r="I2" s="22"/>
      <c r="J2" s="22"/>
      <c r="K2" s="22">
        <v>7</v>
      </c>
      <c r="L2" s="22"/>
      <c r="M2" s="22"/>
      <c r="N2" s="22"/>
      <c r="O2" s="22"/>
      <c r="P2" s="22"/>
      <c r="Q2" s="22"/>
      <c r="R2" s="22">
        <v>32</v>
      </c>
      <c r="S2" s="22"/>
      <c r="T2" s="22"/>
      <c r="U2" s="22"/>
      <c r="V2" s="22"/>
      <c r="W2" s="22"/>
      <c r="X2" s="22"/>
      <c r="Y2" s="22"/>
      <c r="Z2" s="22"/>
      <c r="AA2" s="22"/>
      <c r="AB2" s="22">
        <v>54</v>
      </c>
      <c r="AC2" s="22"/>
      <c r="AD2" s="22"/>
      <c r="AE2" s="22">
        <f>100-93</f>
        <v>7</v>
      </c>
      <c r="AF2" s="22">
        <f t="shared" ref="AF2:AF19" si="0">SUM(E2:AE2)</f>
        <v>100</v>
      </c>
    </row>
    <row r="3" spans="1:32" x14ac:dyDescent="0.25">
      <c r="A3" s="21" t="s">
        <v>265</v>
      </c>
      <c r="B3" s="37" t="s">
        <v>773</v>
      </c>
      <c r="C3" s="21" t="s">
        <v>772</v>
      </c>
      <c r="D3" s="24" t="s">
        <v>264</v>
      </c>
      <c r="E3" s="22">
        <v>0</v>
      </c>
      <c r="F3" s="22"/>
      <c r="G3" s="22"/>
      <c r="H3" s="22"/>
      <c r="I3" s="22"/>
      <c r="J3" s="22"/>
      <c r="K3" s="22">
        <v>6</v>
      </c>
      <c r="L3" s="22"/>
      <c r="M3" s="22"/>
      <c r="N3" s="22"/>
      <c r="O3" s="22"/>
      <c r="P3" s="22">
        <v>52</v>
      </c>
      <c r="Q3" s="22"/>
      <c r="R3" s="22">
        <v>8.5</v>
      </c>
      <c r="S3" s="22"/>
      <c r="T3" s="22"/>
      <c r="U3" s="22">
        <v>34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>
        <f t="shared" si="0"/>
        <v>100.5</v>
      </c>
    </row>
    <row r="4" spans="1:32" x14ac:dyDescent="0.25">
      <c r="A4" s="21" t="s">
        <v>266</v>
      </c>
      <c r="B4" s="37" t="s">
        <v>773</v>
      </c>
      <c r="C4" s="21" t="s">
        <v>772</v>
      </c>
      <c r="D4" s="24" t="s">
        <v>267</v>
      </c>
      <c r="E4" s="22">
        <v>0</v>
      </c>
      <c r="F4" s="22"/>
      <c r="G4" s="22"/>
      <c r="H4" s="22"/>
      <c r="I4" s="22"/>
      <c r="J4" s="22"/>
      <c r="K4" s="22">
        <v>11</v>
      </c>
      <c r="L4" s="22"/>
      <c r="M4" s="22"/>
      <c r="N4" s="22"/>
      <c r="O4" s="22"/>
      <c r="P4" s="22"/>
      <c r="Q4" s="22">
        <v>42</v>
      </c>
      <c r="R4" s="22">
        <v>18</v>
      </c>
      <c r="S4" s="22"/>
      <c r="T4" s="22"/>
      <c r="U4" s="22">
        <v>10</v>
      </c>
      <c r="V4" s="22"/>
      <c r="W4" s="22"/>
      <c r="X4" s="22"/>
      <c r="Y4" s="22"/>
      <c r="Z4" s="22"/>
      <c r="AA4" s="22"/>
      <c r="AB4" s="22"/>
      <c r="AC4" s="22"/>
      <c r="AD4" s="22"/>
      <c r="AE4" s="22">
        <f>100-81</f>
        <v>19</v>
      </c>
      <c r="AF4" s="22">
        <f t="shared" si="0"/>
        <v>100</v>
      </c>
    </row>
    <row r="5" spans="1:32" x14ac:dyDescent="0.25">
      <c r="A5" s="21" t="s">
        <v>268</v>
      </c>
      <c r="B5" s="37" t="s">
        <v>773</v>
      </c>
      <c r="C5" s="21" t="s">
        <v>772</v>
      </c>
      <c r="D5" s="24" t="s">
        <v>269</v>
      </c>
      <c r="E5" s="22">
        <v>0</v>
      </c>
      <c r="F5" s="22"/>
      <c r="G5" s="22"/>
      <c r="H5" s="22"/>
      <c r="I5" s="22"/>
      <c r="J5" s="22"/>
      <c r="K5" s="22">
        <v>35</v>
      </c>
      <c r="L5" s="22"/>
      <c r="M5" s="22"/>
      <c r="N5" s="22"/>
      <c r="O5" s="22"/>
      <c r="P5" s="22">
        <v>20</v>
      </c>
      <c r="Q5" s="22"/>
      <c r="R5" s="22">
        <v>24</v>
      </c>
      <c r="S5" s="22"/>
      <c r="T5" s="22"/>
      <c r="U5" s="22">
        <v>11</v>
      </c>
      <c r="V5" s="22"/>
      <c r="W5" s="22"/>
      <c r="X5" s="22">
        <v>10</v>
      </c>
      <c r="Y5" s="22"/>
      <c r="Z5" s="22"/>
      <c r="AA5" s="22"/>
      <c r="AB5" s="22"/>
      <c r="AC5" s="22"/>
      <c r="AD5" s="22"/>
      <c r="AE5" s="22"/>
      <c r="AF5" s="22">
        <f t="shared" si="0"/>
        <v>100</v>
      </c>
    </row>
    <row r="6" spans="1:32" x14ac:dyDescent="0.25">
      <c r="A6" s="21" t="s">
        <v>270</v>
      </c>
      <c r="B6" s="37" t="s">
        <v>773</v>
      </c>
      <c r="C6" s="21" t="s">
        <v>774</v>
      </c>
      <c r="D6" s="24" t="s">
        <v>271</v>
      </c>
      <c r="E6" s="22">
        <v>0</v>
      </c>
      <c r="F6" s="22"/>
      <c r="G6" s="22"/>
      <c r="H6" s="22"/>
      <c r="I6" s="22"/>
      <c r="J6" s="22"/>
      <c r="K6" s="22">
        <v>80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>
        <f>100-80</f>
        <v>20</v>
      </c>
      <c r="AF6" s="22">
        <f t="shared" si="0"/>
        <v>100</v>
      </c>
    </row>
    <row r="7" spans="1:32" x14ac:dyDescent="0.25">
      <c r="A7" s="21" t="s">
        <v>273</v>
      </c>
      <c r="B7" s="37" t="s">
        <v>773</v>
      </c>
      <c r="C7" s="21" t="s">
        <v>774</v>
      </c>
      <c r="D7" s="24" t="s">
        <v>272</v>
      </c>
      <c r="E7" s="22">
        <v>0</v>
      </c>
      <c r="F7" s="22"/>
      <c r="G7" s="22"/>
      <c r="H7" s="22">
        <v>100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>
        <f t="shared" si="0"/>
        <v>100</v>
      </c>
    </row>
    <row r="8" spans="1:32" x14ac:dyDescent="0.25">
      <c r="A8" s="42" t="s">
        <v>388</v>
      </c>
      <c r="B8" s="43" t="s">
        <v>773</v>
      </c>
      <c r="C8" s="42" t="s">
        <v>774</v>
      </c>
      <c r="D8" s="21" t="s">
        <v>389</v>
      </c>
      <c r="E8" s="22">
        <v>0</v>
      </c>
      <c r="F8" s="22"/>
      <c r="G8" s="22"/>
      <c r="H8" s="22">
        <v>1.8</v>
      </c>
      <c r="I8" s="22"/>
      <c r="J8" s="22"/>
      <c r="K8" s="22">
        <v>3.6</v>
      </c>
      <c r="L8" s="22"/>
      <c r="M8" s="22"/>
      <c r="N8" s="22"/>
      <c r="O8" s="22"/>
      <c r="P8" s="22"/>
      <c r="Q8" s="22"/>
      <c r="R8" s="22">
        <v>29.5</v>
      </c>
      <c r="S8" s="22"/>
      <c r="T8" s="22">
        <v>63.4</v>
      </c>
      <c r="U8" s="22"/>
      <c r="V8" s="22"/>
      <c r="W8" s="22"/>
      <c r="X8" s="22"/>
      <c r="Y8" s="22"/>
      <c r="Z8" s="22"/>
      <c r="AA8" s="22"/>
      <c r="AB8" s="22">
        <v>0.1</v>
      </c>
      <c r="AC8" s="22"/>
      <c r="AD8" s="22"/>
      <c r="AE8" s="22">
        <v>1.6</v>
      </c>
      <c r="AF8" s="22">
        <f t="shared" si="0"/>
        <v>99.999999999999986</v>
      </c>
    </row>
    <row r="9" spans="1:32" x14ac:dyDescent="0.25">
      <c r="A9" s="21" t="s">
        <v>352</v>
      </c>
      <c r="B9" s="37" t="s">
        <v>847</v>
      </c>
      <c r="C9" s="21" t="s">
        <v>848</v>
      </c>
      <c r="D9" s="21" t="s">
        <v>353</v>
      </c>
      <c r="E9" s="22">
        <v>0</v>
      </c>
      <c r="F9" s="22"/>
      <c r="G9" s="22"/>
      <c r="H9" s="22"/>
      <c r="I9" s="22"/>
      <c r="J9" s="22"/>
      <c r="K9" s="22"/>
      <c r="L9" s="22">
        <v>100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>
        <f t="shared" si="0"/>
        <v>100</v>
      </c>
    </row>
    <row r="10" spans="1:32" x14ac:dyDescent="0.25">
      <c r="A10" s="21" t="s">
        <v>358</v>
      </c>
      <c r="B10" s="37" t="s">
        <v>797</v>
      </c>
      <c r="C10" s="21" t="s">
        <v>849</v>
      </c>
      <c r="D10" s="21" t="s">
        <v>359</v>
      </c>
      <c r="E10" s="22">
        <v>0</v>
      </c>
      <c r="F10" s="22"/>
      <c r="G10" s="22"/>
      <c r="H10" s="22">
        <v>100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>
        <f t="shared" si="0"/>
        <v>100</v>
      </c>
    </row>
    <row r="11" spans="1:32" x14ac:dyDescent="0.25">
      <c r="A11" s="21" t="s">
        <v>360</v>
      </c>
      <c r="B11" s="37" t="s">
        <v>797</v>
      </c>
      <c r="C11" s="21" t="s">
        <v>849</v>
      </c>
      <c r="D11" s="21" t="s">
        <v>361</v>
      </c>
      <c r="E11" s="22">
        <v>0</v>
      </c>
      <c r="F11" s="22"/>
      <c r="G11" s="22"/>
      <c r="H11" s="22">
        <v>100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>
        <f t="shared" si="0"/>
        <v>100</v>
      </c>
    </row>
    <row r="12" spans="1:32" x14ac:dyDescent="0.25">
      <c r="A12" s="21" t="s">
        <v>753</v>
      </c>
      <c r="B12" s="37" t="s">
        <v>797</v>
      </c>
      <c r="C12" s="21" t="s">
        <v>882</v>
      </c>
      <c r="D12" s="21" t="s">
        <v>754</v>
      </c>
      <c r="E12" s="22">
        <v>0</v>
      </c>
      <c r="F12" s="22"/>
      <c r="G12" s="22"/>
      <c r="H12" s="22"/>
      <c r="I12" s="22"/>
      <c r="J12" s="22">
        <v>100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>
        <f t="shared" si="0"/>
        <v>100</v>
      </c>
    </row>
    <row r="13" spans="1:32" x14ac:dyDescent="0.25">
      <c r="A13" s="21" t="s">
        <v>755</v>
      </c>
      <c r="B13" s="37" t="s">
        <v>797</v>
      </c>
      <c r="C13" s="21" t="s">
        <v>882</v>
      </c>
      <c r="D13" s="21" t="s">
        <v>756</v>
      </c>
      <c r="E13" s="22">
        <v>0</v>
      </c>
      <c r="F13" s="22"/>
      <c r="G13" s="22"/>
      <c r="H13" s="22"/>
      <c r="I13" s="22"/>
      <c r="J13" s="22">
        <v>100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>
        <f t="shared" si="0"/>
        <v>100</v>
      </c>
    </row>
    <row r="14" spans="1:32" x14ac:dyDescent="0.25">
      <c r="A14" s="36" t="s">
        <v>796</v>
      </c>
      <c r="B14" s="37" t="s">
        <v>797</v>
      </c>
      <c r="C14" s="21" t="s">
        <v>849</v>
      </c>
      <c r="D14" s="21" t="s">
        <v>850</v>
      </c>
      <c r="E14" s="22">
        <v>0</v>
      </c>
      <c r="F14" s="22">
        <v>97</v>
      </c>
      <c r="G14" s="22">
        <v>2</v>
      </c>
      <c r="H14" s="22">
        <v>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>
        <f t="shared" si="0"/>
        <v>100</v>
      </c>
    </row>
    <row r="15" spans="1:32" x14ac:dyDescent="0.25">
      <c r="A15" s="21" t="s">
        <v>287</v>
      </c>
      <c r="B15" s="37" t="s">
        <v>782</v>
      </c>
      <c r="C15" s="21" t="s">
        <v>813</v>
      </c>
      <c r="D15" s="24" t="s">
        <v>292</v>
      </c>
      <c r="E15" s="22">
        <v>0</v>
      </c>
      <c r="F15" s="22"/>
      <c r="G15" s="22"/>
      <c r="H15" s="22"/>
      <c r="I15" s="22"/>
      <c r="J15" s="22">
        <v>100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>
        <f t="shared" si="0"/>
        <v>100</v>
      </c>
    </row>
    <row r="16" spans="1:32" x14ac:dyDescent="0.25">
      <c r="A16" s="21" t="s">
        <v>306</v>
      </c>
      <c r="B16" s="37" t="s">
        <v>782</v>
      </c>
      <c r="C16" s="21" t="s">
        <v>819</v>
      </c>
      <c r="D16" s="21" t="s">
        <v>307</v>
      </c>
      <c r="E16" s="22">
        <v>0</v>
      </c>
      <c r="F16" s="22">
        <v>20</v>
      </c>
      <c r="G16" s="22"/>
      <c r="H16" s="22">
        <v>56</v>
      </c>
      <c r="I16" s="22"/>
      <c r="J16" s="22"/>
      <c r="K16" s="22">
        <v>5</v>
      </c>
      <c r="L16" s="22">
        <v>5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>
        <v>5</v>
      </c>
      <c r="AE16" s="22">
        <v>9</v>
      </c>
      <c r="AF16" s="22">
        <f t="shared" si="0"/>
        <v>100</v>
      </c>
    </row>
    <row r="17" spans="1:32" x14ac:dyDescent="0.25">
      <c r="A17" s="21" t="s">
        <v>354</v>
      </c>
      <c r="B17" s="37" t="s">
        <v>782</v>
      </c>
      <c r="C17" s="21" t="s">
        <v>813</v>
      </c>
      <c r="D17" s="21" t="s">
        <v>355</v>
      </c>
      <c r="E17" s="22">
        <v>0</v>
      </c>
      <c r="F17" s="22">
        <v>24</v>
      </c>
      <c r="G17" s="22">
        <v>4</v>
      </c>
      <c r="H17" s="22">
        <v>19</v>
      </c>
      <c r="I17" s="22">
        <v>2</v>
      </c>
      <c r="J17" s="22">
        <v>2</v>
      </c>
      <c r="K17" s="22">
        <v>14</v>
      </c>
      <c r="L17" s="22"/>
      <c r="M17" s="22"/>
      <c r="N17" s="22"/>
      <c r="O17" s="22"/>
      <c r="P17" s="22"/>
      <c r="Q17" s="22">
        <v>4</v>
      </c>
      <c r="R17" s="22">
        <v>14</v>
      </c>
      <c r="S17" s="22"/>
      <c r="T17" s="22">
        <v>8</v>
      </c>
      <c r="U17" s="22"/>
      <c r="V17" s="22"/>
      <c r="W17" s="22"/>
      <c r="X17" s="22">
        <v>9</v>
      </c>
      <c r="Y17" s="22"/>
      <c r="Z17" s="22"/>
      <c r="AA17" s="22"/>
      <c r="AB17" s="22"/>
      <c r="AC17" s="22"/>
      <c r="AD17" s="22"/>
      <c r="AE17" s="22"/>
      <c r="AF17" s="22">
        <f t="shared" si="0"/>
        <v>100</v>
      </c>
    </row>
    <row r="18" spans="1:32" x14ac:dyDescent="0.25">
      <c r="A18" s="21" t="s">
        <v>356</v>
      </c>
      <c r="B18" s="37" t="s">
        <v>782</v>
      </c>
      <c r="C18" s="21" t="s">
        <v>818</v>
      </c>
      <c r="D18" s="21" t="s">
        <v>357</v>
      </c>
      <c r="E18" s="22">
        <v>0</v>
      </c>
      <c r="F18" s="22">
        <v>94</v>
      </c>
      <c r="G18" s="22">
        <v>4</v>
      </c>
      <c r="H18" s="22">
        <v>2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>
        <f t="shared" si="0"/>
        <v>100</v>
      </c>
    </row>
    <row r="19" spans="1:32" x14ac:dyDescent="0.25">
      <c r="A19" s="36" t="s">
        <v>814</v>
      </c>
      <c r="B19" s="37" t="s">
        <v>782</v>
      </c>
      <c r="C19" s="21" t="s">
        <v>1159</v>
      </c>
      <c r="D19" s="21" t="s">
        <v>815</v>
      </c>
      <c r="E19" s="22">
        <v>0</v>
      </c>
      <c r="F19" s="22">
        <v>2.7</v>
      </c>
      <c r="G19" s="22"/>
      <c r="H19" s="22">
        <v>13.3</v>
      </c>
      <c r="I19" s="22"/>
      <c r="J19" s="22"/>
      <c r="K19" s="22">
        <v>4</v>
      </c>
      <c r="L19" s="22"/>
      <c r="M19" s="22"/>
      <c r="N19" s="22"/>
      <c r="O19" s="22">
        <v>2.4</v>
      </c>
      <c r="P19" s="22"/>
      <c r="Q19" s="22">
        <v>0.8</v>
      </c>
      <c r="R19" s="22">
        <v>1.9</v>
      </c>
      <c r="S19" s="22"/>
      <c r="T19" s="22">
        <v>7.8</v>
      </c>
      <c r="U19" s="22"/>
      <c r="V19" s="22"/>
      <c r="W19" s="22">
        <v>52</v>
      </c>
      <c r="X19" s="22">
        <v>14.5</v>
      </c>
      <c r="Y19" s="22"/>
      <c r="Z19" s="22">
        <v>0.6</v>
      </c>
      <c r="AA19" s="22"/>
      <c r="AB19" s="22"/>
      <c r="AC19" s="22"/>
      <c r="AD19" s="22"/>
      <c r="AE19" s="22"/>
      <c r="AF19" s="22">
        <f t="shared" si="0"/>
        <v>100</v>
      </c>
    </row>
    <row r="20" spans="1:32" x14ac:dyDescent="0.25">
      <c r="A20" s="10" t="s">
        <v>1193</v>
      </c>
      <c r="B20" s="37" t="s">
        <v>795</v>
      </c>
      <c r="C20" s="21" t="s">
        <v>1194</v>
      </c>
      <c r="D20" s="21" t="s">
        <v>1195</v>
      </c>
      <c r="E20" s="22">
        <v>0</v>
      </c>
      <c r="F20" s="22"/>
      <c r="G20" s="22"/>
      <c r="H20" s="22">
        <v>100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>
        <f t="shared" ref="AF20:AF22" si="1">SUM(E20:AE20)</f>
        <v>100</v>
      </c>
    </row>
    <row r="21" spans="1:32" x14ac:dyDescent="0.25">
      <c r="A21" s="10" t="s">
        <v>1196</v>
      </c>
      <c r="B21" s="37" t="s">
        <v>795</v>
      </c>
      <c r="C21" s="21" t="s">
        <v>1194</v>
      </c>
      <c r="D21" s="21" t="s">
        <v>1197</v>
      </c>
      <c r="E21" s="22">
        <v>0</v>
      </c>
      <c r="F21" s="22"/>
      <c r="G21" s="22"/>
      <c r="H21" s="22">
        <v>1.23</v>
      </c>
      <c r="I21" s="22"/>
      <c r="J21" s="22"/>
      <c r="K21" s="22"/>
      <c r="L21" s="22"/>
      <c r="M21" s="22"/>
      <c r="N21" s="22"/>
      <c r="O21" s="22"/>
      <c r="P21" s="22"/>
      <c r="Q21" s="22"/>
      <c r="R21" s="22">
        <v>30.08</v>
      </c>
      <c r="S21" s="22"/>
      <c r="T21" s="22">
        <v>3.89</v>
      </c>
      <c r="U21" s="22"/>
      <c r="V21" s="22"/>
      <c r="W21" s="22"/>
      <c r="X21" s="22"/>
      <c r="Y21" s="22"/>
      <c r="Z21" s="22"/>
      <c r="AA21" s="22"/>
      <c r="AB21" s="22">
        <v>52.2</v>
      </c>
      <c r="AC21" s="22"/>
      <c r="AD21" s="22">
        <v>2.68</v>
      </c>
      <c r="AE21" s="22">
        <f>100-90.1</f>
        <v>9.9000000000000057</v>
      </c>
      <c r="AF21" s="22">
        <f t="shared" si="1"/>
        <v>99.980000000000018</v>
      </c>
    </row>
    <row r="22" spans="1:32" x14ac:dyDescent="0.25">
      <c r="A22" s="10" t="s">
        <v>1198</v>
      </c>
      <c r="B22" s="37" t="s">
        <v>795</v>
      </c>
      <c r="C22" s="21" t="s">
        <v>1194</v>
      </c>
      <c r="D22" s="21" t="s">
        <v>1199</v>
      </c>
      <c r="E22" s="22">
        <v>0</v>
      </c>
      <c r="F22" s="22"/>
      <c r="G22" s="22"/>
      <c r="H22" s="22">
        <v>2.0099999999999998</v>
      </c>
      <c r="I22" s="22"/>
      <c r="J22" s="22"/>
      <c r="K22" s="22"/>
      <c r="L22" s="22"/>
      <c r="M22" s="22"/>
      <c r="N22" s="22"/>
      <c r="O22" s="22">
        <v>7.84</v>
      </c>
      <c r="P22" s="22">
        <v>7.5</v>
      </c>
      <c r="Q22" s="22"/>
      <c r="R22" s="22">
        <v>3</v>
      </c>
      <c r="S22" s="22"/>
      <c r="T22" s="22"/>
      <c r="U22" s="22"/>
      <c r="V22" s="22"/>
      <c r="W22" s="22">
        <v>59.28</v>
      </c>
      <c r="X22" s="22">
        <v>12.5</v>
      </c>
      <c r="Y22" s="22">
        <v>4.03</v>
      </c>
      <c r="Z22" s="22">
        <v>0.69</v>
      </c>
      <c r="AA22" s="22"/>
      <c r="AB22" s="22"/>
      <c r="AC22" s="22"/>
      <c r="AD22" s="22"/>
      <c r="AE22" s="22">
        <v>2.5099999999999998</v>
      </c>
      <c r="AF22" s="22">
        <f t="shared" si="1"/>
        <v>99.36</v>
      </c>
    </row>
    <row r="23" spans="1:32" x14ac:dyDescent="0.25">
      <c r="A23" s="36" t="s">
        <v>794</v>
      </c>
      <c r="B23" s="37" t="s">
        <v>795</v>
      </c>
      <c r="C23" s="21" t="s">
        <v>913</v>
      </c>
      <c r="D23" s="21" t="s">
        <v>900</v>
      </c>
      <c r="E23" s="22">
        <v>0</v>
      </c>
      <c r="F23" s="22"/>
      <c r="G23" s="22"/>
      <c r="H23" s="22"/>
      <c r="I23" s="22">
        <v>100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>
        <f t="shared" ref="AF23:AF86" si="2">SUM(E23:AE23)</f>
        <v>100</v>
      </c>
    </row>
    <row r="24" spans="1:32" s="10" customFormat="1" x14ac:dyDescent="0.25">
      <c r="A24" s="10" t="s">
        <v>1166</v>
      </c>
      <c r="B24" s="38" t="s">
        <v>795</v>
      </c>
      <c r="C24" s="10" t="s">
        <v>913</v>
      </c>
      <c r="D24" s="10" t="s">
        <v>1167</v>
      </c>
      <c r="E24" s="16">
        <v>0</v>
      </c>
      <c r="F24" s="16"/>
      <c r="G24" s="16"/>
      <c r="H24" s="16"/>
      <c r="I24" s="16">
        <v>100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22">
        <f t="shared" si="2"/>
        <v>100</v>
      </c>
    </row>
    <row r="25" spans="1:32" x14ac:dyDescent="0.25">
      <c r="A25" s="36" t="s">
        <v>801</v>
      </c>
      <c r="B25" s="37" t="s">
        <v>795</v>
      </c>
      <c r="C25" s="21" t="s">
        <v>904</v>
      </c>
      <c r="D25" s="21" t="s">
        <v>905</v>
      </c>
      <c r="E25" s="22">
        <v>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>
        <v>6</v>
      </c>
      <c r="S25" s="22"/>
      <c r="T25" s="22">
        <v>94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>
        <f t="shared" si="2"/>
        <v>100</v>
      </c>
    </row>
    <row r="26" spans="1:32" x14ac:dyDescent="0.25">
      <c r="A26" s="21" t="s">
        <v>946</v>
      </c>
      <c r="B26" s="37" t="s">
        <v>947</v>
      </c>
      <c r="C26" s="21" t="s">
        <v>945</v>
      </c>
      <c r="D26" s="21" t="s">
        <v>948</v>
      </c>
      <c r="E26" s="22">
        <v>0</v>
      </c>
      <c r="F26" s="22"/>
      <c r="G26" s="22"/>
      <c r="H26" s="22">
        <v>9.5</v>
      </c>
      <c r="I26" s="22">
        <v>86.5</v>
      </c>
      <c r="J26" s="22"/>
      <c r="K26" s="22">
        <v>4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>
        <f t="shared" si="2"/>
        <v>100</v>
      </c>
    </row>
    <row r="27" spans="1:32" x14ac:dyDescent="0.25">
      <c r="A27" s="21" t="s">
        <v>1203</v>
      </c>
      <c r="B27" s="37" t="s">
        <v>1200</v>
      </c>
      <c r="C27" s="21" t="s">
        <v>1201</v>
      </c>
      <c r="D27" s="21" t="s">
        <v>1202</v>
      </c>
      <c r="E27" s="22">
        <v>0</v>
      </c>
      <c r="F27" s="22">
        <v>22</v>
      </c>
      <c r="G27" s="22">
        <v>18</v>
      </c>
      <c r="H27" s="22">
        <v>50</v>
      </c>
      <c r="I27" s="22"/>
      <c r="J27" s="22"/>
      <c r="K27" s="22">
        <v>5</v>
      </c>
      <c r="L27" s="22"/>
      <c r="M27" s="22"/>
      <c r="N27" s="22"/>
      <c r="O27" s="22"/>
      <c r="P27" s="22"/>
      <c r="Q27" s="22">
        <v>5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>
        <f t="shared" si="2"/>
        <v>100</v>
      </c>
    </row>
    <row r="28" spans="1:32" x14ac:dyDescent="0.25">
      <c r="A28" s="21" t="s">
        <v>739</v>
      </c>
      <c r="B28" s="37" t="s">
        <v>869</v>
      </c>
      <c r="C28" s="21" t="s">
        <v>870</v>
      </c>
      <c r="D28" s="21" t="s">
        <v>740</v>
      </c>
      <c r="E28" s="22">
        <v>0</v>
      </c>
      <c r="F28" s="22"/>
      <c r="G28" s="22"/>
      <c r="H28" s="22">
        <v>3</v>
      </c>
      <c r="I28" s="22"/>
      <c r="J28" s="22"/>
      <c r="K28" s="22">
        <v>87</v>
      </c>
      <c r="L28" s="22"/>
      <c r="M28" s="22"/>
      <c r="N28" s="22"/>
      <c r="O28" s="22"/>
      <c r="P28" s="22"/>
      <c r="Q28" s="22">
        <v>3</v>
      </c>
      <c r="R28" s="22">
        <v>2</v>
      </c>
      <c r="S28" s="22"/>
      <c r="T28" s="22">
        <v>3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>
        <f t="shared" si="2"/>
        <v>98</v>
      </c>
    </row>
    <row r="29" spans="1:32" x14ac:dyDescent="0.25">
      <c r="A29" s="21" t="s">
        <v>741</v>
      </c>
      <c r="B29" s="37" t="s">
        <v>869</v>
      </c>
      <c r="C29" s="21" t="s">
        <v>870</v>
      </c>
      <c r="D29" s="21" t="s">
        <v>742</v>
      </c>
      <c r="E29" s="22">
        <v>0</v>
      </c>
      <c r="F29" s="22"/>
      <c r="G29" s="22"/>
      <c r="H29" s="22">
        <v>5</v>
      </c>
      <c r="I29" s="22"/>
      <c r="J29" s="22"/>
      <c r="K29" s="22"/>
      <c r="L29" s="22">
        <v>10</v>
      </c>
      <c r="M29" s="22"/>
      <c r="N29" s="22"/>
      <c r="O29" s="22"/>
      <c r="P29" s="22"/>
      <c r="Q29" s="22"/>
      <c r="R29" s="22"/>
      <c r="S29" s="22">
        <v>75</v>
      </c>
      <c r="T29" s="22"/>
      <c r="U29" s="22">
        <v>10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>
        <f t="shared" si="2"/>
        <v>100</v>
      </c>
    </row>
    <row r="30" spans="1:32" x14ac:dyDescent="0.25">
      <c r="A30" s="36" t="s">
        <v>789</v>
      </c>
      <c r="B30" s="37" t="s">
        <v>790</v>
      </c>
      <c r="C30" s="21" t="s">
        <v>896</v>
      </c>
      <c r="D30" s="21" t="s">
        <v>897</v>
      </c>
      <c r="E30" s="22">
        <v>100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>
        <f t="shared" si="2"/>
        <v>100</v>
      </c>
    </row>
    <row r="31" spans="1:32" x14ac:dyDescent="0.25">
      <c r="A31" s="21" t="s">
        <v>759</v>
      </c>
      <c r="B31" s="37" t="s">
        <v>885</v>
      </c>
      <c r="C31" s="21" t="s">
        <v>886</v>
      </c>
      <c r="D31" s="21" t="s">
        <v>760</v>
      </c>
      <c r="E31" s="22"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>
        <v>2</v>
      </c>
      <c r="Q31" s="22"/>
      <c r="R31" s="22">
        <v>5</v>
      </c>
      <c r="S31" s="22"/>
      <c r="T31" s="22">
        <v>3</v>
      </c>
      <c r="U31" s="22"/>
      <c r="V31" s="22"/>
      <c r="W31" s="22"/>
      <c r="X31" s="22">
        <v>90</v>
      </c>
      <c r="Y31" s="22"/>
      <c r="Z31" s="22"/>
      <c r="AA31" s="22"/>
      <c r="AB31" s="22"/>
      <c r="AC31" s="22"/>
      <c r="AD31" s="22"/>
      <c r="AE31" s="22"/>
      <c r="AF31" s="22">
        <f t="shared" si="2"/>
        <v>100</v>
      </c>
    </row>
    <row r="32" spans="1:32" x14ac:dyDescent="0.25">
      <c r="A32" s="21" t="s">
        <v>761</v>
      </c>
      <c r="B32" s="37" t="s">
        <v>885</v>
      </c>
      <c r="C32" s="21" t="s">
        <v>886</v>
      </c>
      <c r="D32" s="21" t="s">
        <v>762</v>
      </c>
      <c r="E32" s="22">
        <v>0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>
        <v>5</v>
      </c>
      <c r="Q32" s="22"/>
      <c r="R32" s="22">
        <v>5</v>
      </c>
      <c r="S32" s="22"/>
      <c r="T32" s="22">
        <v>65</v>
      </c>
      <c r="U32" s="22"/>
      <c r="V32" s="22"/>
      <c r="W32" s="22"/>
      <c r="X32" s="22">
        <v>25</v>
      </c>
      <c r="Y32" s="22"/>
      <c r="Z32" s="22"/>
      <c r="AA32" s="22"/>
      <c r="AB32" s="22"/>
      <c r="AC32" s="22"/>
      <c r="AD32" s="22"/>
      <c r="AE32" s="22"/>
      <c r="AF32" s="22">
        <f t="shared" si="2"/>
        <v>100</v>
      </c>
    </row>
    <row r="33" spans="1:32" x14ac:dyDescent="0.25">
      <c r="A33" s="21" t="s">
        <v>312</v>
      </c>
      <c r="B33" s="37" t="s">
        <v>823</v>
      </c>
      <c r="C33" s="21" t="s">
        <v>824</v>
      </c>
      <c r="D33" s="21" t="s">
        <v>311</v>
      </c>
      <c r="E33" s="22">
        <v>0</v>
      </c>
      <c r="F33" s="22"/>
      <c r="G33" s="22"/>
      <c r="H33" s="22"/>
      <c r="I33" s="22"/>
      <c r="J33" s="22"/>
      <c r="K33" s="22"/>
      <c r="L33" s="22">
        <v>97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>
        <f t="shared" si="2"/>
        <v>97</v>
      </c>
    </row>
    <row r="34" spans="1:32" x14ac:dyDescent="0.25">
      <c r="A34" s="21" t="s">
        <v>348</v>
      </c>
      <c r="B34" s="37" t="s">
        <v>823</v>
      </c>
      <c r="C34" s="21" t="s">
        <v>824</v>
      </c>
      <c r="D34" s="21" t="s">
        <v>349</v>
      </c>
      <c r="E34" s="22">
        <v>0</v>
      </c>
      <c r="F34" s="22"/>
      <c r="G34" s="22"/>
      <c r="H34" s="22"/>
      <c r="I34" s="22"/>
      <c r="J34" s="22"/>
      <c r="K34" s="22">
        <v>3.5</v>
      </c>
      <c r="L34" s="22"/>
      <c r="M34" s="22"/>
      <c r="N34" s="22"/>
      <c r="O34" s="22"/>
      <c r="P34" s="22"/>
      <c r="Q34" s="22"/>
      <c r="R34" s="22">
        <v>4.0999999999999996</v>
      </c>
      <c r="S34" s="22"/>
      <c r="T34" s="22">
        <v>81.400000000000006</v>
      </c>
      <c r="U34" s="22"/>
      <c r="V34" s="22"/>
      <c r="W34" s="22"/>
      <c r="X34" s="22">
        <v>11</v>
      </c>
      <c r="Y34" s="22"/>
      <c r="Z34" s="22"/>
      <c r="AA34" s="22"/>
      <c r="AB34" s="22"/>
      <c r="AC34" s="22"/>
      <c r="AD34" s="22"/>
      <c r="AE34" s="22"/>
      <c r="AF34" s="22">
        <f t="shared" si="2"/>
        <v>100</v>
      </c>
    </row>
    <row r="35" spans="1:32" x14ac:dyDescent="0.25">
      <c r="A35" s="21" t="s">
        <v>350</v>
      </c>
      <c r="B35" s="37" t="s">
        <v>823</v>
      </c>
      <c r="C35" s="21" t="s">
        <v>824</v>
      </c>
      <c r="D35" s="21" t="s">
        <v>351</v>
      </c>
      <c r="E35" s="22">
        <v>0</v>
      </c>
      <c r="F35" s="22"/>
      <c r="G35" s="22"/>
      <c r="H35" s="22">
        <v>0.9</v>
      </c>
      <c r="I35" s="22"/>
      <c r="J35" s="22"/>
      <c r="K35" s="22">
        <v>9.1</v>
      </c>
      <c r="L35" s="22"/>
      <c r="M35" s="22">
        <v>71.400000000000006</v>
      </c>
      <c r="N35" s="22">
        <v>1.7</v>
      </c>
      <c r="O35" s="22"/>
      <c r="P35" s="22"/>
      <c r="Q35" s="22">
        <v>3.7</v>
      </c>
      <c r="R35" s="22">
        <v>5.6</v>
      </c>
      <c r="S35" s="22"/>
      <c r="T35" s="22"/>
      <c r="U35" s="22">
        <v>4.7</v>
      </c>
      <c r="V35" s="22"/>
      <c r="W35" s="22"/>
      <c r="X35" s="22">
        <v>0.4</v>
      </c>
      <c r="Y35" s="22"/>
      <c r="Z35" s="22">
        <v>2.5</v>
      </c>
      <c r="AA35" s="22"/>
      <c r="AB35" s="22"/>
      <c r="AC35" s="22"/>
      <c r="AD35" s="22"/>
      <c r="AE35" s="22"/>
      <c r="AF35" s="22">
        <f t="shared" si="2"/>
        <v>100.00000000000001</v>
      </c>
    </row>
    <row r="36" spans="1:32" x14ac:dyDescent="0.25">
      <c r="A36" s="36" t="s">
        <v>791</v>
      </c>
      <c r="B36" s="37" t="s">
        <v>823</v>
      </c>
      <c r="C36" s="21" t="s">
        <v>824</v>
      </c>
      <c r="D36" s="21" t="s">
        <v>825</v>
      </c>
      <c r="E36" s="22">
        <v>0</v>
      </c>
      <c r="F36" s="22"/>
      <c r="G36" s="22"/>
      <c r="H36" s="22">
        <v>1</v>
      </c>
      <c r="I36" s="22"/>
      <c r="J36" s="22"/>
      <c r="K36" s="22"/>
      <c r="L36" s="22">
        <v>99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>
        <f t="shared" si="2"/>
        <v>100</v>
      </c>
    </row>
    <row r="37" spans="1:32" s="39" customFormat="1" x14ac:dyDescent="0.25">
      <c r="A37" s="21" t="s">
        <v>1130</v>
      </c>
      <c r="B37" s="37" t="s">
        <v>1131</v>
      </c>
      <c r="C37" s="21" t="s">
        <v>1132</v>
      </c>
      <c r="D37" s="21" t="s">
        <v>1133</v>
      </c>
      <c r="E37" s="22">
        <v>0</v>
      </c>
      <c r="F37" s="22"/>
      <c r="G37" s="22"/>
      <c r="H37" s="22">
        <v>0.7</v>
      </c>
      <c r="I37" s="22"/>
      <c r="J37" s="22"/>
      <c r="K37" s="22"/>
      <c r="L37" s="22">
        <v>99</v>
      </c>
      <c r="M37" s="22"/>
      <c r="N37" s="22"/>
      <c r="O37" s="22"/>
      <c r="P37" s="22"/>
      <c r="Q37" s="22"/>
      <c r="R37" s="22">
        <v>0.3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>
        <f t="shared" si="2"/>
        <v>100</v>
      </c>
    </row>
    <row r="38" spans="1:32" s="39" customFormat="1" x14ac:dyDescent="0.25">
      <c r="A38" s="21" t="s">
        <v>309</v>
      </c>
      <c r="B38" s="37" t="s">
        <v>781</v>
      </c>
      <c r="C38" s="21" t="s">
        <v>820</v>
      </c>
      <c r="D38" s="21" t="s">
        <v>310</v>
      </c>
      <c r="E38" s="22">
        <v>0</v>
      </c>
      <c r="F38" s="22">
        <v>97.2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>
        <f t="shared" si="2"/>
        <v>97.2</v>
      </c>
    </row>
    <row r="39" spans="1:32" s="39" customFormat="1" x14ac:dyDescent="0.25">
      <c r="A39" s="21" t="s">
        <v>313</v>
      </c>
      <c r="B39" s="37" t="s">
        <v>781</v>
      </c>
      <c r="C39" s="21" t="s">
        <v>822</v>
      </c>
      <c r="D39" s="21" t="s">
        <v>314</v>
      </c>
      <c r="E39" s="22">
        <v>0</v>
      </c>
      <c r="F39" s="22"/>
      <c r="G39" s="22"/>
      <c r="H39" s="22"/>
      <c r="I39" s="22"/>
      <c r="J39" s="22"/>
      <c r="K39" s="22"/>
      <c r="L39" s="22">
        <v>97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>
        <f t="shared" si="2"/>
        <v>97</v>
      </c>
    </row>
    <row r="40" spans="1:32" x14ac:dyDescent="0.25">
      <c r="A40" s="21" t="s">
        <v>315</v>
      </c>
      <c r="B40" s="37" t="s">
        <v>781</v>
      </c>
      <c r="C40" s="21" t="s">
        <v>822</v>
      </c>
      <c r="D40" s="21" t="s">
        <v>316</v>
      </c>
      <c r="E40" s="22">
        <v>0</v>
      </c>
      <c r="F40" s="22"/>
      <c r="G40" s="22"/>
      <c r="H40" s="22"/>
      <c r="I40" s="22"/>
      <c r="J40" s="22"/>
      <c r="K40" s="22"/>
      <c r="L40" s="22"/>
      <c r="M40" s="22">
        <v>85.4</v>
      </c>
      <c r="N40" s="22"/>
      <c r="O40" s="22"/>
      <c r="P40" s="22"/>
      <c r="Q40" s="22"/>
      <c r="R40" s="22">
        <v>9.1</v>
      </c>
      <c r="S40" s="22"/>
      <c r="T40" s="22">
        <v>6.3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>
        <f t="shared" si="2"/>
        <v>100.8</v>
      </c>
    </row>
    <row r="41" spans="1:32" x14ac:dyDescent="0.25">
      <c r="A41" s="21" t="s">
        <v>317</v>
      </c>
      <c r="B41" s="37" t="s">
        <v>781</v>
      </c>
      <c r="C41" s="21" t="s">
        <v>822</v>
      </c>
      <c r="D41" s="21" t="s">
        <v>318</v>
      </c>
      <c r="E41" s="22">
        <v>0</v>
      </c>
      <c r="F41" s="22"/>
      <c r="G41" s="22"/>
      <c r="H41" s="22"/>
      <c r="I41" s="22"/>
      <c r="J41" s="22"/>
      <c r="K41" s="22">
        <v>9.3000000000000007</v>
      </c>
      <c r="L41" s="22"/>
      <c r="M41" s="22">
        <v>78.400000000000006</v>
      </c>
      <c r="N41" s="22"/>
      <c r="O41" s="22"/>
      <c r="P41" s="22"/>
      <c r="Q41" s="22"/>
      <c r="R41" s="22">
        <v>5.8</v>
      </c>
      <c r="S41" s="22"/>
      <c r="T41" s="22">
        <v>3.7</v>
      </c>
      <c r="U41" s="22"/>
      <c r="V41" s="22"/>
      <c r="W41" s="22"/>
      <c r="X41" s="22"/>
      <c r="Y41" s="22"/>
      <c r="Z41" s="22">
        <v>2.8</v>
      </c>
      <c r="AA41" s="22"/>
      <c r="AB41" s="22"/>
      <c r="AC41" s="22"/>
      <c r="AD41" s="22"/>
      <c r="AE41" s="22"/>
      <c r="AF41" s="22">
        <f t="shared" si="2"/>
        <v>100</v>
      </c>
    </row>
    <row r="42" spans="1:32" x14ac:dyDescent="0.25">
      <c r="A42" s="21" t="s">
        <v>319</v>
      </c>
      <c r="B42" s="37" t="s">
        <v>781</v>
      </c>
      <c r="C42" s="21" t="s">
        <v>822</v>
      </c>
      <c r="D42" s="21" t="s">
        <v>320</v>
      </c>
      <c r="E42" s="22">
        <v>0</v>
      </c>
      <c r="F42" s="22"/>
      <c r="G42" s="22"/>
      <c r="H42" s="22"/>
      <c r="I42" s="22"/>
      <c r="J42" s="22"/>
      <c r="K42" s="22">
        <v>11</v>
      </c>
      <c r="L42" s="22"/>
      <c r="M42" s="22"/>
      <c r="N42" s="22"/>
      <c r="O42" s="22"/>
      <c r="P42" s="22"/>
      <c r="Q42" s="22"/>
      <c r="R42" s="22">
        <v>2.5</v>
      </c>
      <c r="S42" s="22"/>
      <c r="T42" s="22">
        <v>82.4</v>
      </c>
      <c r="U42" s="22"/>
      <c r="V42" s="22"/>
      <c r="W42" s="22"/>
      <c r="X42" s="22">
        <v>4.0999999999999996</v>
      </c>
      <c r="Y42" s="22"/>
      <c r="Z42" s="22"/>
      <c r="AA42" s="22"/>
      <c r="AB42" s="22"/>
      <c r="AC42" s="22"/>
      <c r="AD42" s="22"/>
      <c r="AE42" s="22"/>
      <c r="AF42" s="22">
        <f t="shared" si="2"/>
        <v>100</v>
      </c>
    </row>
    <row r="43" spans="1:32" x14ac:dyDescent="0.25">
      <c r="A43" s="21" t="s">
        <v>735</v>
      </c>
      <c r="B43" s="37" t="s">
        <v>781</v>
      </c>
      <c r="C43" s="21" t="s">
        <v>867</v>
      </c>
      <c r="D43" s="21" t="s">
        <v>736</v>
      </c>
      <c r="E43" s="22">
        <v>0</v>
      </c>
      <c r="F43" s="22"/>
      <c r="G43" s="22"/>
      <c r="H43" s="22"/>
      <c r="I43" s="22"/>
      <c r="J43" s="22"/>
      <c r="K43" s="22"/>
      <c r="L43" s="22">
        <v>97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>
        <f t="shared" si="2"/>
        <v>97</v>
      </c>
    </row>
    <row r="44" spans="1:32" x14ac:dyDescent="0.25">
      <c r="A44" s="36" t="s">
        <v>780</v>
      </c>
      <c r="B44" s="37" t="s">
        <v>781</v>
      </c>
      <c r="C44" s="21" t="s">
        <v>820</v>
      </c>
      <c r="D44" s="21" t="s">
        <v>821</v>
      </c>
      <c r="E44" s="22"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>
        <v>97.2</v>
      </c>
      <c r="X44" s="22"/>
      <c r="Y44" s="22"/>
      <c r="Z44" s="22"/>
      <c r="AA44" s="22"/>
      <c r="AB44" s="22"/>
      <c r="AC44" s="22"/>
      <c r="AD44" s="22"/>
      <c r="AE44" s="22"/>
      <c r="AF44" s="22">
        <f t="shared" si="2"/>
        <v>97.2</v>
      </c>
    </row>
    <row r="45" spans="1:32" x14ac:dyDescent="0.25">
      <c r="A45" s="21" t="s">
        <v>1106</v>
      </c>
      <c r="B45" s="37" t="s">
        <v>781</v>
      </c>
      <c r="C45" s="21" t="s">
        <v>1107</v>
      </c>
      <c r="D45" s="21" t="s">
        <v>1108</v>
      </c>
      <c r="E45" s="22">
        <v>0</v>
      </c>
      <c r="F45" s="22"/>
      <c r="G45" s="22"/>
      <c r="H45" s="22"/>
      <c r="I45" s="22">
        <v>100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>
        <f t="shared" si="2"/>
        <v>100</v>
      </c>
    </row>
    <row r="46" spans="1:32" x14ac:dyDescent="0.25">
      <c r="A46" s="21" t="s">
        <v>1109</v>
      </c>
      <c r="B46" s="37" t="s">
        <v>781</v>
      </c>
      <c r="C46" s="21" t="s">
        <v>1107</v>
      </c>
      <c r="D46" s="21" t="s">
        <v>1110</v>
      </c>
      <c r="E46" s="22">
        <v>0</v>
      </c>
      <c r="F46" s="22"/>
      <c r="G46" s="22"/>
      <c r="H46" s="22"/>
      <c r="I46" s="22">
        <v>100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>
        <f t="shared" si="2"/>
        <v>100</v>
      </c>
    </row>
    <row r="47" spans="1:32" x14ac:dyDescent="0.25">
      <c r="A47" s="21" t="s">
        <v>1111</v>
      </c>
      <c r="B47" s="37" t="s">
        <v>781</v>
      </c>
      <c r="C47" s="21" t="s">
        <v>1107</v>
      </c>
      <c r="D47" s="21" t="s">
        <v>1112</v>
      </c>
      <c r="E47" s="22">
        <v>0</v>
      </c>
      <c r="F47" s="22"/>
      <c r="G47" s="22"/>
      <c r="H47" s="22"/>
      <c r="I47" s="22">
        <v>100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>
        <f t="shared" si="2"/>
        <v>100</v>
      </c>
    </row>
    <row r="48" spans="1:32" x14ac:dyDescent="0.25">
      <c r="A48" s="21" t="s">
        <v>299</v>
      </c>
      <c r="B48" s="37" t="s">
        <v>816</v>
      </c>
      <c r="C48" s="21" t="s">
        <v>817</v>
      </c>
      <c r="D48" s="21" t="s">
        <v>300</v>
      </c>
      <c r="E48" s="22">
        <v>0</v>
      </c>
      <c r="F48" s="22">
        <v>16</v>
      </c>
      <c r="G48" s="22">
        <v>10</v>
      </c>
      <c r="H48" s="22">
        <v>38</v>
      </c>
      <c r="I48" s="22">
        <v>35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>
        <f t="shared" si="2"/>
        <v>99</v>
      </c>
    </row>
    <row r="49" spans="1:32" x14ac:dyDescent="0.25">
      <c r="A49" s="21" t="s">
        <v>302</v>
      </c>
      <c r="B49" s="37" t="s">
        <v>816</v>
      </c>
      <c r="C49" s="21" t="s">
        <v>817</v>
      </c>
      <c r="D49" s="21" t="s">
        <v>303</v>
      </c>
      <c r="E49" s="22">
        <v>0</v>
      </c>
      <c r="F49" s="22"/>
      <c r="G49" s="22"/>
      <c r="H49" s="22">
        <v>10</v>
      </c>
      <c r="I49" s="22"/>
      <c r="J49" s="22"/>
      <c r="K49" s="22">
        <v>71</v>
      </c>
      <c r="L49" s="22"/>
      <c r="M49" s="22"/>
      <c r="N49" s="22"/>
      <c r="O49" s="22"/>
      <c r="P49" s="22"/>
      <c r="Q49" s="22">
        <v>2</v>
      </c>
      <c r="R49" s="22">
        <v>4</v>
      </c>
      <c r="S49" s="22"/>
      <c r="T49" s="22">
        <v>8</v>
      </c>
      <c r="U49" s="22"/>
      <c r="V49" s="22"/>
      <c r="W49" s="22"/>
      <c r="X49" s="22">
        <v>5</v>
      </c>
      <c r="Y49" s="22"/>
      <c r="Z49" s="22"/>
      <c r="AA49" s="22"/>
      <c r="AB49" s="22"/>
      <c r="AC49" s="22"/>
      <c r="AD49" s="22"/>
      <c r="AE49" s="22"/>
      <c r="AF49" s="22">
        <f t="shared" si="2"/>
        <v>100</v>
      </c>
    </row>
    <row r="50" spans="1:32" x14ac:dyDescent="0.25">
      <c r="A50" s="21" t="s">
        <v>304</v>
      </c>
      <c r="B50" s="37" t="s">
        <v>816</v>
      </c>
      <c r="C50" s="21" t="s">
        <v>817</v>
      </c>
      <c r="D50" s="21" t="s">
        <v>305</v>
      </c>
      <c r="E50" s="22">
        <v>0</v>
      </c>
      <c r="F50" s="22">
        <v>15</v>
      </c>
      <c r="G50" s="22">
        <v>9</v>
      </c>
      <c r="H50" s="22">
        <v>34</v>
      </c>
      <c r="I50" s="22">
        <v>41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>
        <f t="shared" si="2"/>
        <v>99</v>
      </c>
    </row>
    <row r="51" spans="1:32" x14ac:dyDescent="0.25">
      <c r="A51" s="10" t="s">
        <v>326</v>
      </c>
      <c r="B51" s="38" t="s">
        <v>827</v>
      </c>
      <c r="C51" s="10" t="s">
        <v>828</v>
      </c>
      <c r="D51" s="10" t="s">
        <v>327</v>
      </c>
      <c r="E51" s="16">
        <v>0</v>
      </c>
      <c r="F51" s="16"/>
      <c r="G51" s="16"/>
      <c r="H51" s="16"/>
      <c r="I51" s="16"/>
      <c r="J51" s="16"/>
      <c r="K51" s="16"/>
      <c r="L51" s="16"/>
      <c r="M51" s="16">
        <v>91.1</v>
      </c>
      <c r="N51" s="16"/>
      <c r="O51" s="22"/>
      <c r="P51" s="22"/>
      <c r="Q51" s="22"/>
      <c r="R51" s="22"/>
      <c r="S51" s="22"/>
      <c r="T51" s="22"/>
      <c r="U51" s="22"/>
      <c r="V51" s="22"/>
      <c r="W51" s="22"/>
      <c r="X51" s="22">
        <v>7</v>
      </c>
      <c r="Y51" s="22"/>
      <c r="Z51" s="22"/>
      <c r="AA51" s="22"/>
      <c r="AB51" s="22"/>
      <c r="AC51" s="22"/>
      <c r="AD51" s="22"/>
      <c r="AE51" s="22"/>
      <c r="AF51" s="22">
        <f t="shared" si="2"/>
        <v>98.1</v>
      </c>
    </row>
    <row r="52" spans="1:32" x14ac:dyDescent="0.25">
      <c r="A52" s="21" t="s">
        <v>328</v>
      </c>
      <c r="B52" s="37" t="s">
        <v>827</v>
      </c>
      <c r="C52" s="21" t="s">
        <v>828</v>
      </c>
      <c r="D52" s="21" t="s">
        <v>329</v>
      </c>
      <c r="E52" s="22">
        <v>0</v>
      </c>
      <c r="F52" s="22"/>
      <c r="G52" s="22"/>
      <c r="H52" s="22"/>
      <c r="I52" s="22"/>
      <c r="J52" s="22">
        <v>100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>
        <f t="shared" si="2"/>
        <v>100</v>
      </c>
    </row>
    <row r="53" spans="1:32" x14ac:dyDescent="0.25">
      <c r="A53" s="21" t="s">
        <v>1168</v>
      </c>
      <c r="B53" s="37" t="s">
        <v>854</v>
      </c>
      <c r="C53" s="21" t="s">
        <v>855</v>
      </c>
      <c r="D53" s="21" t="s">
        <v>1169</v>
      </c>
      <c r="E53" s="22">
        <v>0</v>
      </c>
      <c r="F53" s="22"/>
      <c r="G53" s="22"/>
      <c r="H53" s="22"/>
      <c r="I53" s="22"/>
      <c r="J53" s="22">
        <v>100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>
        <f t="shared" si="2"/>
        <v>100</v>
      </c>
    </row>
    <row r="54" spans="1:32" x14ac:dyDescent="0.25">
      <c r="A54" s="21" t="s">
        <v>367</v>
      </c>
      <c r="B54" s="37" t="s">
        <v>854</v>
      </c>
      <c r="C54" s="21" t="s">
        <v>855</v>
      </c>
      <c r="D54" s="21" t="s">
        <v>366</v>
      </c>
      <c r="E54" s="22">
        <v>0</v>
      </c>
      <c r="F54" s="22"/>
      <c r="G54" s="22"/>
      <c r="H54" s="22"/>
      <c r="I54" s="22"/>
      <c r="J54" s="22">
        <v>100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>
        <f t="shared" si="2"/>
        <v>100</v>
      </c>
    </row>
    <row r="55" spans="1:32" x14ac:dyDescent="0.25">
      <c r="A55" s="21" t="s">
        <v>368</v>
      </c>
      <c r="B55" s="37" t="s">
        <v>856</v>
      </c>
      <c r="C55" s="21" t="s">
        <v>855</v>
      </c>
      <c r="D55" s="21" t="s">
        <v>369</v>
      </c>
      <c r="E55" s="22">
        <v>0</v>
      </c>
      <c r="F55" s="22"/>
      <c r="G55" s="22"/>
      <c r="H55" s="22">
        <v>5</v>
      </c>
      <c r="I55" s="22"/>
      <c r="J55" s="22"/>
      <c r="K55" s="22"/>
      <c r="L55" s="22"/>
      <c r="M55" s="22"/>
      <c r="N55" s="22"/>
      <c r="O55" s="22">
        <v>1</v>
      </c>
      <c r="P55" s="22">
        <v>3</v>
      </c>
      <c r="Q55" s="22">
        <v>1</v>
      </c>
      <c r="R55" s="22">
        <v>75</v>
      </c>
      <c r="S55" s="22"/>
      <c r="T55" s="22">
        <v>1</v>
      </c>
      <c r="U55" s="22"/>
      <c r="V55" s="22"/>
      <c r="W55" s="22"/>
      <c r="X55" s="22">
        <v>10</v>
      </c>
      <c r="Y55" s="22"/>
      <c r="Z55" s="22"/>
      <c r="AA55" s="22"/>
      <c r="AB55" s="22"/>
      <c r="AC55" s="22"/>
      <c r="AD55" s="22"/>
      <c r="AE55" s="22">
        <v>2</v>
      </c>
      <c r="AF55" s="22">
        <f t="shared" si="2"/>
        <v>98</v>
      </c>
    </row>
    <row r="56" spans="1:32" x14ac:dyDescent="0.25">
      <c r="A56" s="21" t="s">
        <v>1028</v>
      </c>
      <c r="B56" s="37" t="s">
        <v>1029</v>
      </c>
      <c r="C56" s="21" t="s">
        <v>1037</v>
      </c>
      <c r="D56" s="21" t="s">
        <v>1030</v>
      </c>
      <c r="E56" s="22">
        <v>0</v>
      </c>
      <c r="F56" s="22"/>
      <c r="G56" s="22"/>
      <c r="H56" s="22"/>
      <c r="I56" s="22"/>
      <c r="J56" s="22"/>
      <c r="K56" s="22"/>
      <c r="L56" s="22"/>
      <c r="M56" s="22">
        <v>2.6</v>
      </c>
      <c r="N56" s="22"/>
      <c r="O56" s="22"/>
      <c r="P56" s="22">
        <v>5.5</v>
      </c>
      <c r="Q56" s="22"/>
      <c r="R56" s="22">
        <v>77.2</v>
      </c>
      <c r="S56" s="22"/>
      <c r="T56" s="22">
        <v>14.7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>
        <f t="shared" si="2"/>
        <v>100</v>
      </c>
    </row>
    <row r="57" spans="1:32" x14ac:dyDescent="0.25">
      <c r="A57" s="21" t="s">
        <v>1115</v>
      </c>
      <c r="B57" s="37" t="s">
        <v>1113</v>
      </c>
      <c r="C57" s="21" t="s">
        <v>1114</v>
      </c>
      <c r="D57" s="21" t="s">
        <v>1116</v>
      </c>
      <c r="E57" s="22">
        <v>0</v>
      </c>
      <c r="F57" s="22"/>
      <c r="G57" s="22"/>
      <c r="H57" s="22">
        <v>1.7</v>
      </c>
      <c r="I57" s="22"/>
      <c r="J57" s="22"/>
      <c r="K57" s="22"/>
      <c r="L57" s="22"/>
      <c r="M57" s="22">
        <v>2.7</v>
      </c>
      <c r="N57" s="22">
        <v>1.8</v>
      </c>
      <c r="O57" s="22"/>
      <c r="P57" s="22">
        <v>2.2000000000000002</v>
      </c>
      <c r="Q57" s="22">
        <v>0.7</v>
      </c>
      <c r="R57" s="22">
        <v>3.2</v>
      </c>
      <c r="S57" s="22"/>
      <c r="T57" s="22">
        <v>8.1999999999999993</v>
      </c>
      <c r="U57" s="22"/>
      <c r="V57" s="22"/>
      <c r="W57" s="22"/>
      <c r="X57" s="22">
        <v>74.099999999999994</v>
      </c>
      <c r="Y57" s="22"/>
      <c r="Z57" s="22">
        <v>5</v>
      </c>
      <c r="AA57" s="22"/>
      <c r="AB57" s="22"/>
      <c r="AC57" s="22"/>
      <c r="AD57" s="22"/>
      <c r="AE57" s="22">
        <v>0.4</v>
      </c>
      <c r="AF57" s="22">
        <f t="shared" si="2"/>
        <v>100</v>
      </c>
    </row>
    <row r="58" spans="1:32" x14ac:dyDescent="0.25">
      <c r="A58" s="21" t="s">
        <v>1117</v>
      </c>
      <c r="B58" s="37" t="s">
        <v>1113</v>
      </c>
      <c r="C58" s="21" t="s">
        <v>1114</v>
      </c>
      <c r="D58" s="21" t="s">
        <v>1118</v>
      </c>
      <c r="E58" s="22">
        <v>0</v>
      </c>
      <c r="F58" s="22"/>
      <c r="G58" s="22">
        <v>0.8</v>
      </c>
      <c r="H58" s="22">
        <v>1.6</v>
      </c>
      <c r="I58" s="22">
        <v>96.2</v>
      </c>
      <c r="J58" s="22"/>
      <c r="K58" s="22">
        <v>1.4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>
        <f t="shared" si="2"/>
        <v>100.00000000000001</v>
      </c>
    </row>
    <row r="59" spans="1:32" x14ac:dyDescent="0.25">
      <c r="A59" s="21" t="s">
        <v>1119</v>
      </c>
      <c r="B59" s="37" t="s">
        <v>1120</v>
      </c>
      <c r="C59" s="21" t="s">
        <v>1121</v>
      </c>
      <c r="D59" s="21" t="s">
        <v>1122</v>
      </c>
      <c r="E59" s="22">
        <v>0</v>
      </c>
      <c r="F59" s="22"/>
      <c r="G59" s="22"/>
      <c r="H59" s="22">
        <v>2</v>
      </c>
      <c r="I59" s="22"/>
      <c r="J59" s="22"/>
      <c r="K59" s="22"/>
      <c r="L59" s="22"/>
      <c r="M59" s="22">
        <v>12</v>
      </c>
      <c r="N59" s="22">
        <v>4</v>
      </c>
      <c r="O59" s="22"/>
      <c r="P59" s="22">
        <v>1</v>
      </c>
      <c r="Q59" s="22">
        <v>3</v>
      </c>
      <c r="R59" s="22">
        <v>18</v>
      </c>
      <c r="S59" s="22"/>
      <c r="T59" s="22">
        <v>5</v>
      </c>
      <c r="U59" s="22"/>
      <c r="V59" s="22"/>
      <c r="W59" s="22">
        <v>46</v>
      </c>
      <c r="X59" s="22">
        <v>1</v>
      </c>
      <c r="Y59" s="22"/>
      <c r="Z59" s="22">
        <v>8</v>
      </c>
      <c r="AA59" s="22"/>
      <c r="AB59" s="22"/>
      <c r="AC59" s="22"/>
      <c r="AD59" s="22"/>
      <c r="AE59" s="22"/>
      <c r="AF59" s="22">
        <f t="shared" si="2"/>
        <v>100</v>
      </c>
    </row>
    <row r="60" spans="1:32" x14ac:dyDescent="0.25">
      <c r="A60" s="21" t="s">
        <v>1186</v>
      </c>
      <c r="B60" s="37" t="s">
        <v>810</v>
      </c>
      <c r="C60" s="21" t="s">
        <v>1187</v>
      </c>
      <c r="D60" s="21" t="s">
        <v>1188</v>
      </c>
      <c r="E60" s="22">
        <v>0</v>
      </c>
      <c r="F60" s="22"/>
      <c r="G60" s="22"/>
      <c r="H60" s="22"/>
      <c r="I60" s="22">
        <v>10.7</v>
      </c>
      <c r="J60" s="22"/>
      <c r="K60" s="22">
        <v>8.9</v>
      </c>
      <c r="L60" s="22"/>
      <c r="M60" s="22"/>
      <c r="N60" s="22"/>
      <c r="O60" s="22"/>
      <c r="P60" s="22"/>
      <c r="Q60" s="22"/>
      <c r="R60" s="22"/>
      <c r="S60" s="22">
        <v>23.6</v>
      </c>
      <c r="T60" s="22"/>
      <c r="U60" s="22">
        <v>8</v>
      </c>
      <c r="V60" s="22"/>
      <c r="W60" s="22"/>
      <c r="X60" s="22"/>
      <c r="Y60" s="22"/>
      <c r="Z60" s="22"/>
      <c r="AA60" s="22"/>
      <c r="AB60" s="22">
        <v>18.5</v>
      </c>
      <c r="AC60" s="22">
        <v>30.2</v>
      </c>
      <c r="AD60" s="22"/>
      <c r="AE60" s="22"/>
      <c r="AF60" s="22">
        <f t="shared" si="2"/>
        <v>99.9</v>
      </c>
    </row>
    <row r="61" spans="1:32" x14ac:dyDescent="0.25">
      <c r="A61" s="21" t="s">
        <v>279</v>
      </c>
      <c r="B61" s="37" t="s">
        <v>810</v>
      </c>
      <c r="C61" s="21" t="s">
        <v>811</v>
      </c>
      <c r="D61" s="24" t="s">
        <v>280</v>
      </c>
      <c r="E61" s="22">
        <v>0</v>
      </c>
      <c r="F61" s="22"/>
      <c r="G61" s="22"/>
      <c r="H61" s="22">
        <v>8</v>
      </c>
      <c r="I61" s="22"/>
      <c r="J61" s="22"/>
      <c r="K61" s="22"/>
      <c r="L61" s="22">
        <v>39</v>
      </c>
      <c r="M61" s="22"/>
      <c r="N61" s="22"/>
      <c r="O61" s="22"/>
      <c r="P61" s="22"/>
      <c r="Q61" s="22">
        <v>22</v>
      </c>
      <c r="R61" s="22"/>
      <c r="S61" s="22">
        <v>14</v>
      </c>
      <c r="T61" s="22"/>
      <c r="U61" s="22"/>
      <c r="V61" s="22"/>
      <c r="W61" s="22"/>
      <c r="X61" s="22"/>
      <c r="Y61" s="22"/>
      <c r="Z61" s="22"/>
      <c r="AA61" s="22"/>
      <c r="AB61" s="22">
        <v>16</v>
      </c>
      <c r="AC61" s="22"/>
      <c r="AD61" s="22"/>
      <c r="AE61" s="22"/>
      <c r="AF61" s="22">
        <f t="shared" si="2"/>
        <v>99</v>
      </c>
    </row>
    <row r="62" spans="1:32" x14ac:dyDescent="0.25">
      <c r="A62" s="10" t="s">
        <v>322</v>
      </c>
      <c r="B62" s="38" t="s">
        <v>810</v>
      </c>
      <c r="C62" s="10" t="s">
        <v>826</v>
      </c>
      <c r="D62" s="10" t="s">
        <v>323</v>
      </c>
      <c r="E62" s="16">
        <v>0</v>
      </c>
      <c r="F62" s="16"/>
      <c r="G62" s="16"/>
      <c r="H62" s="16"/>
      <c r="I62" s="16"/>
      <c r="J62" s="16"/>
      <c r="K62" s="16">
        <v>13.9</v>
      </c>
      <c r="L62" s="16"/>
      <c r="M62" s="16"/>
      <c r="N62" s="16"/>
      <c r="O62" s="22"/>
      <c r="P62" s="22">
        <v>86.1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>
        <f t="shared" si="2"/>
        <v>100</v>
      </c>
    </row>
    <row r="63" spans="1:32" x14ac:dyDescent="0.25">
      <c r="A63" s="21" t="s">
        <v>743</v>
      </c>
      <c r="B63" s="37" t="s">
        <v>810</v>
      </c>
      <c r="C63" s="21" t="s">
        <v>811</v>
      </c>
      <c r="D63" s="21" t="s">
        <v>744</v>
      </c>
      <c r="E63" s="22">
        <v>0</v>
      </c>
      <c r="F63" s="22"/>
      <c r="G63" s="22"/>
      <c r="H63" s="22"/>
      <c r="I63" s="22">
        <v>100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>
        <f t="shared" si="2"/>
        <v>100</v>
      </c>
    </row>
    <row r="64" spans="1:32" x14ac:dyDescent="0.25">
      <c r="A64" s="36" t="s">
        <v>783</v>
      </c>
      <c r="B64" s="37" t="s">
        <v>784</v>
      </c>
      <c r="C64" s="21" t="s">
        <v>892</v>
      </c>
      <c r="D64" s="21" t="s">
        <v>891</v>
      </c>
      <c r="E64" s="22">
        <v>0</v>
      </c>
      <c r="F64" s="22"/>
      <c r="G64" s="22"/>
      <c r="H64" s="22">
        <v>3.3</v>
      </c>
      <c r="I64" s="22"/>
      <c r="J64" s="22"/>
      <c r="K64" s="22">
        <v>7.4</v>
      </c>
      <c r="L64" s="22"/>
      <c r="M64" s="22"/>
      <c r="N64" s="22"/>
      <c r="O64" s="22"/>
      <c r="P64" s="22"/>
      <c r="Q64" s="22">
        <v>1.9</v>
      </c>
      <c r="R64" s="22">
        <v>3.8</v>
      </c>
      <c r="S64" s="22"/>
      <c r="T64" s="22"/>
      <c r="U64" s="22"/>
      <c r="V64" s="22">
        <v>83.6</v>
      </c>
      <c r="W64" s="22"/>
      <c r="X64" s="22"/>
      <c r="Y64" s="22"/>
      <c r="Z64" s="22"/>
      <c r="AA64" s="22"/>
      <c r="AB64" s="22"/>
      <c r="AC64" s="22"/>
      <c r="AD64" s="22"/>
      <c r="AE64" s="22"/>
      <c r="AF64" s="22">
        <f t="shared" si="2"/>
        <v>100</v>
      </c>
    </row>
    <row r="65" spans="1:32" x14ac:dyDescent="0.25">
      <c r="A65" s="10" t="s">
        <v>1189</v>
      </c>
      <c r="B65" s="37" t="s">
        <v>1190</v>
      </c>
      <c r="C65" s="21" t="s">
        <v>1191</v>
      </c>
      <c r="D65" s="21" t="s">
        <v>1192</v>
      </c>
      <c r="E65" s="22">
        <v>0</v>
      </c>
      <c r="F65" s="22"/>
      <c r="G65" s="22"/>
      <c r="H65" s="22"/>
      <c r="I65" s="22"/>
      <c r="J65" s="22"/>
      <c r="K65" s="22">
        <v>9.34</v>
      </c>
      <c r="L65" s="22"/>
      <c r="M65" s="22"/>
      <c r="N65" s="22"/>
      <c r="O65" s="22"/>
      <c r="P65" s="22"/>
      <c r="Q65" s="22"/>
      <c r="R65" s="22"/>
      <c r="S65" s="22"/>
      <c r="T65" s="22">
        <v>5.87</v>
      </c>
      <c r="U65" s="22"/>
      <c r="V65" s="22"/>
      <c r="W65" s="22"/>
      <c r="X65" s="22"/>
      <c r="Y65" s="22"/>
      <c r="Z65" s="22"/>
      <c r="AA65" s="22">
        <v>76.02</v>
      </c>
      <c r="AB65" s="22"/>
      <c r="AC65" s="22"/>
      <c r="AD65" s="22"/>
      <c r="AE65" s="22">
        <v>8.77</v>
      </c>
      <c r="AF65" s="22">
        <f t="shared" si="2"/>
        <v>99.999999999999986</v>
      </c>
    </row>
    <row r="66" spans="1:32" x14ac:dyDescent="0.25">
      <c r="A66" s="21" t="s">
        <v>930</v>
      </c>
      <c r="B66" s="37" t="s">
        <v>931</v>
      </c>
      <c r="C66" s="21" t="s">
        <v>932</v>
      </c>
      <c r="D66" s="21" t="s">
        <v>933</v>
      </c>
      <c r="E66" s="22">
        <v>0</v>
      </c>
      <c r="F66" s="22">
        <v>100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AA66" s="22"/>
      <c r="AB66" s="22"/>
      <c r="AC66" s="22"/>
      <c r="AD66" s="22"/>
      <c r="AE66" s="22"/>
      <c r="AF66" s="22">
        <f t="shared" si="2"/>
        <v>100</v>
      </c>
    </row>
    <row r="67" spans="1:32" x14ac:dyDescent="0.25">
      <c r="A67" s="21" t="s">
        <v>934</v>
      </c>
      <c r="B67" s="37" t="s">
        <v>931</v>
      </c>
      <c r="C67" s="21" t="s">
        <v>932</v>
      </c>
      <c r="D67" s="21" t="s">
        <v>935</v>
      </c>
      <c r="E67" s="22">
        <v>0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Z67" s="22">
        <v>100</v>
      </c>
      <c r="AA67" s="22"/>
      <c r="AB67" s="22"/>
      <c r="AC67" s="22"/>
      <c r="AD67" s="22"/>
      <c r="AE67" s="22"/>
      <c r="AF67" s="22">
        <f t="shared" si="2"/>
        <v>100</v>
      </c>
    </row>
    <row r="68" spans="1:32" x14ac:dyDescent="0.25">
      <c r="A68" s="21" t="s">
        <v>936</v>
      </c>
      <c r="B68" s="37" t="s">
        <v>931</v>
      </c>
      <c r="C68" s="21" t="s">
        <v>932</v>
      </c>
      <c r="D68" s="21" t="s">
        <v>937</v>
      </c>
      <c r="E68" s="22">
        <v>0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>
        <v>50</v>
      </c>
      <c r="Y68" s="22"/>
      <c r="Z68" s="22">
        <v>50</v>
      </c>
      <c r="AA68" s="22"/>
      <c r="AB68" s="22"/>
      <c r="AC68" s="22"/>
      <c r="AD68" s="22"/>
      <c r="AE68" s="22"/>
      <c r="AF68" s="22">
        <f t="shared" si="2"/>
        <v>100</v>
      </c>
    </row>
    <row r="69" spans="1:32" x14ac:dyDescent="0.25">
      <c r="A69" s="21" t="s">
        <v>372</v>
      </c>
      <c r="B69" s="37" t="s">
        <v>857</v>
      </c>
      <c r="C69" s="21" t="s">
        <v>858</v>
      </c>
      <c r="D69" s="21" t="s">
        <v>373</v>
      </c>
      <c r="E69" s="22">
        <v>0</v>
      </c>
      <c r="F69" s="22">
        <v>98</v>
      </c>
      <c r="G69" s="22">
        <v>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>
        <f t="shared" si="2"/>
        <v>100</v>
      </c>
    </row>
    <row r="70" spans="1:32" x14ac:dyDescent="0.25">
      <c r="A70" s="36" t="s">
        <v>806</v>
      </c>
      <c r="B70" s="37" t="s">
        <v>807</v>
      </c>
      <c r="C70" s="21" t="s">
        <v>912</v>
      </c>
      <c r="D70" s="21" t="s">
        <v>911</v>
      </c>
      <c r="E70" s="22">
        <v>0</v>
      </c>
      <c r="F70" s="22"/>
      <c r="G70" s="22"/>
      <c r="H70" s="22"/>
      <c r="I70" s="22"/>
      <c r="J70" s="22"/>
      <c r="K70" s="22"/>
      <c r="L70" s="22"/>
      <c r="M70" s="22"/>
      <c r="N70" s="22"/>
      <c r="O70" s="22">
        <v>100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>
        <f t="shared" si="2"/>
        <v>100</v>
      </c>
    </row>
    <row r="71" spans="1:32" x14ac:dyDescent="0.25">
      <c r="A71" s="21" t="s">
        <v>763</v>
      </c>
      <c r="B71" s="37" t="s">
        <v>887</v>
      </c>
      <c r="C71" s="21" t="s">
        <v>888</v>
      </c>
      <c r="D71" s="21" t="s">
        <v>764</v>
      </c>
      <c r="E71" s="22">
        <v>0</v>
      </c>
      <c r="F71" s="22">
        <v>97</v>
      </c>
      <c r="G71" s="22">
        <v>2</v>
      </c>
      <c r="H71" s="22">
        <v>0.5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>
        <f t="shared" si="2"/>
        <v>99.5</v>
      </c>
    </row>
    <row r="72" spans="1:32" x14ac:dyDescent="0.25">
      <c r="A72" s="21" t="s">
        <v>386</v>
      </c>
      <c r="B72" s="37" t="s">
        <v>865</v>
      </c>
      <c r="C72" s="21" t="s">
        <v>866</v>
      </c>
      <c r="D72" s="21" t="s">
        <v>387</v>
      </c>
      <c r="E72" s="22">
        <v>0</v>
      </c>
      <c r="F72" s="22">
        <v>20.399999999999999</v>
      </c>
      <c r="G72" s="22">
        <v>11.7</v>
      </c>
      <c r="H72" s="22">
        <v>15.4</v>
      </c>
      <c r="I72" s="22">
        <v>37.799999999999997</v>
      </c>
      <c r="J72" s="22"/>
      <c r="K72" s="22">
        <v>2.5</v>
      </c>
      <c r="L72" s="22"/>
      <c r="M72" s="22"/>
      <c r="N72" s="22"/>
      <c r="O72" s="22"/>
      <c r="P72" s="22"/>
      <c r="Q72" s="22">
        <v>2.5</v>
      </c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>
        <v>9.6999999999999993</v>
      </c>
      <c r="AF72" s="22">
        <f t="shared" si="2"/>
        <v>99.999999999999986</v>
      </c>
    </row>
    <row r="73" spans="1:32" x14ac:dyDescent="0.25">
      <c r="A73" s="21" t="s">
        <v>346</v>
      </c>
      <c r="B73" s="37" t="s">
        <v>845</v>
      </c>
      <c r="C73" s="21" t="s">
        <v>846</v>
      </c>
      <c r="D73" s="21" t="s">
        <v>347</v>
      </c>
      <c r="E73" s="22">
        <v>0</v>
      </c>
      <c r="F73" s="22"/>
      <c r="G73" s="22"/>
      <c r="H73" s="22"/>
      <c r="I73" s="22">
        <v>100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>
        <f t="shared" si="2"/>
        <v>100</v>
      </c>
    </row>
    <row r="74" spans="1:32" x14ac:dyDescent="0.25">
      <c r="A74" s="21" t="s">
        <v>1164</v>
      </c>
      <c r="B74" s="37" t="s">
        <v>1162</v>
      </c>
      <c r="C74" s="21" t="s">
        <v>1163</v>
      </c>
      <c r="D74" s="21" t="s">
        <v>1165</v>
      </c>
      <c r="E74" s="22">
        <v>0</v>
      </c>
      <c r="F74" s="22"/>
      <c r="G74" s="22"/>
      <c r="H74" s="22">
        <v>1.5</v>
      </c>
      <c r="I74" s="22"/>
      <c r="J74" s="22"/>
      <c r="K74" s="22">
        <v>94.1</v>
      </c>
      <c r="L74" s="22"/>
      <c r="M74" s="22"/>
      <c r="N74" s="22"/>
      <c r="O74" s="22"/>
      <c r="P74" s="22"/>
      <c r="Q74" s="22"/>
      <c r="R74" s="22">
        <v>2</v>
      </c>
      <c r="S74" s="22"/>
      <c r="T74" s="22">
        <v>2.4</v>
      </c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>
        <f t="shared" si="2"/>
        <v>100</v>
      </c>
    </row>
    <row r="75" spans="1:32" x14ac:dyDescent="0.25">
      <c r="A75" s="44" t="s">
        <v>792</v>
      </c>
      <c r="B75" s="43" t="s">
        <v>793</v>
      </c>
      <c r="C75" s="42" t="s">
        <v>899</v>
      </c>
      <c r="D75" s="21" t="s">
        <v>898</v>
      </c>
      <c r="E75" s="22">
        <v>0</v>
      </c>
      <c r="F75" s="22"/>
      <c r="G75" s="22"/>
      <c r="H75" s="22">
        <v>1</v>
      </c>
      <c r="I75" s="22"/>
      <c r="J75" s="22"/>
      <c r="K75" s="22">
        <v>96.6</v>
      </c>
      <c r="L75" s="22"/>
      <c r="M75" s="22"/>
      <c r="N75" s="22"/>
      <c r="O75" s="22"/>
      <c r="P75" s="22"/>
      <c r="Q75" s="22"/>
      <c r="R75" s="22">
        <v>1.3</v>
      </c>
      <c r="S75" s="22"/>
      <c r="T75" s="22">
        <v>1</v>
      </c>
      <c r="U75" s="22"/>
      <c r="V75" s="22"/>
      <c r="W75" s="22"/>
      <c r="X75" s="22">
        <v>0.3</v>
      </c>
      <c r="Y75" s="22"/>
      <c r="Z75" s="22"/>
      <c r="AA75" s="22"/>
      <c r="AB75" s="22"/>
      <c r="AC75" s="22"/>
      <c r="AD75" s="22"/>
      <c r="AE75" s="22"/>
      <c r="AF75" s="22">
        <f t="shared" si="2"/>
        <v>100.19999999999999</v>
      </c>
    </row>
    <row r="76" spans="1:32" x14ac:dyDescent="0.25">
      <c r="A76" s="21" t="s">
        <v>938</v>
      </c>
      <c r="B76" s="37" t="s">
        <v>939</v>
      </c>
      <c r="C76" s="21" t="s">
        <v>940</v>
      </c>
      <c r="D76" s="21" t="s">
        <v>941</v>
      </c>
      <c r="E76" s="22">
        <v>0</v>
      </c>
      <c r="F76" s="22"/>
      <c r="G76" s="22"/>
      <c r="H76" s="22">
        <v>11</v>
      </c>
      <c r="I76" s="22"/>
      <c r="J76" s="22"/>
      <c r="K76" s="22">
        <v>15</v>
      </c>
      <c r="L76" s="22"/>
      <c r="M76" s="22"/>
      <c r="N76" s="22"/>
      <c r="O76" s="22">
        <v>41</v>
      </c>
      <c r="P76" s="22"/>
      <c r="Q76" s="22"/>
      <c r="R76" s="22"/>
      <c r="S76" s="22"/>
      <c r="T76" s="22"/>
      <c r="U76" s="22"/>
      <c r="V76" s="22"/>
      <c r="W76" s="22">
        <v>20</v>
      </c>
      <c r="X76" s="22">
        <v>13</v>
      </c>
      <c r="Y76" s="22"/>
      <c r="Z76" s="22"/>
      <c r="AA76" s="22"/>
      <c r="AB76" s="22"/>
      <c r="AC76" s="22"/>
      <c r="AD76" s="22"/>
      <c r="AE76" s="22"/>
      <c r="AF76" s="22">
        <f t="shared" si="2"/>
        <v>100</v>
      </c>
    </row>
    <row r="77" spans="1:32" x14ac:dyDescent="0.25">
      <c r="A77" s="21" t="s">
        <v>953</v>
      </c>
      <c r="B77" s="37" t="s">
        <v>954</v>
      </c>
      <c r="C77" s="21" t="s">
        <v>950</v>
      </c>
      <c r="D77" s="21" t="s">
        <v>955</v>
      </c>
      <c r="E77" s="22">
        <v>0</v>
      </c>
      <c r="F77" s="22"/>
      <c r="G77" s="22"/>
      <c r="H77" s="22">
        <v>2.9</v>
      </c>
      <c r="I77" s="22"/>
      <c r="J77" s="22"/>
      <c r="K77" s="22">
        <v>7.8</v>
      </c>
      <c r="L77" s="22"/>
      <c r="M77" s="22"/>
      <c r="N77" s="22"/>
      <c r="O77" s="22">
        <v>23.3</v>
      </c>
      <c r="P77" s="22"/>
      <c r="Q77" s="22"/>
      <c r="R77" s="22">
        <v>0.2</v>
      </c>
      <c r="S77" s="22"/>
      <c r="T77" s="22">
        <v>2.9</v>
      </c>
      <c r="U77" s="22"/>
      <c r="V77" s="22"/>
      <c r="W77" s="22">
        <v>58</v>
      </c>
      <c r="X77" s="22">
        <v>4.8</v>
      </c>
      <c r="Y77" s="22"/>
      <c r="Z77" s="22"/>
      <c r="AA77" s="22"/>
      <c r="AB77" s="22"/>
      <c r="AC77" s="22"/>
      <c r="AD77" s="22"/>
      <c r="AE77" s="22"/>
      <c r="AF77" s="22">
        <f t="shared" si="2"/>
        <v>99.899999999999991</v>
      </c>
    </row>
    <row r="78" spans="1:32" x14ac:dyDescent="0.25">
      <c r="A78" s="21" t="s">
        <v>949</v>
      </c>
      <c r="B78" s="37" t="s">
        <v>951</v>
      </c>
      <c r="C78" s="21" t="s">
        <v>950</v>
      </c>
      <c r="D78" s="21" t="s">
        <v>952</v>
      </c>
      <c r="E78" s="22">
        <v>0</v>
      </c>
      <c r="F78" s="22"/>
      <c r="G78" s="22"/>
      <c r="H78" s="22">
        <v>7.2</v>
      </c>
      <c r="I78" s="22"/>
      <c r="J78" s="22"/>
      <c r="K78" s="22">
        <v>8</v>
      </c>
      <c r="L78" s="22"/>
      <c r="M78" s="22"/>
      <c r="N78" s="22"/>
      <c r="O78" s="22">
        <v>20.399999999999999</v>
      </c>
      <c r="P78" s="22"/>
      <c r="Q78" s="22"/>
      <c r="R78" s="22">
        <v>0.8</v>
      </c>
      <c r="S78" s="22"/>
      <c r="T78" s="22">
        <v>2</v>
      </c>
      <c r="U78" s="22"/>
      <c r="V78" s="22"/>
      <c r="W78" s="22">
        <v>52</v>
      </c>
      <c r="X78" s="22">
        <v>10</v>
      </c>
      <c r="Y78" s="22"/>
      <c r="Z78" s="22"/>
      <c r="AA78" s="22"/>
      <c r="AB78" s="22"/>
      <c r="AC78" s="22"/>
      <c r="AD78" s="22"/>
      <c r="AE78" s="22"/>
      <c r="AF78" s="22">
        <f t="shared" si="2"/>
        <v>100.39999999999999</v>
      </c>
    </row>
    <row r="79" spans="1:32" x14ac:dyDescent="0.25">
      <c r="A79" s="21" t="s">
        <v>942</v>
      </c>
      <c r="B79" s="37" t="s">
        <v>943</v>
      </c>
      <c r="C79" s="21" t="s">
        <v>940</v>
      </c>
      <c r="D79" s="21" t="s">
        <v>944</v>
      </c>
      <c r="E79" s="22">
        <v>0</v>
      </c>
      <c r="F79" s="22"/>
      <c r="G79" s="22"/>
      <c r="H79" s="22">
        <v>8</v>
      </c>
      <c r="I79" s="22"/>
      <c r="J79" s="22"/>
      <c r="K79" s="22">
        <v>11</v>
      </c>
      <c r="L79" s="22"/>
      <c r="M79" s="22"/>
      <c r="N79" s="22"/>
      <c r="O79" s="22">
        <v>36</v>
      </c>
      <c r="P79" s="22"/>
      <c r="Q79" s="22"/>
      <c r="R79" s="22">
        <v>2</v>
      </c>
      <c r="S79" s="22"/>
      <c r="T79" s="22"/>
      <c r="U79" s="22"/>
      <c r="V79" s="22"/>
      <c r="W79" s="22">
        <v>30</v>
      </c>
      <c r="X79" s="22">
        <v>13</v>
      </c>
      <c r="Y79" s="22"/>
      <c r="Z79" s="22"/>
      <c r="AA79" s="22"/>
      <c r="AB79" s="22"/>
      <c r="AC79" s="22"/>
      <c r="AD79" s="22"/>
      <c r="AE79" s="22"/>
      <c r="AF79" s="22">
        <f t="shared" si="2"/>
        <v>100</v>
      </c>
    </row>
    <row r="80" spans="1:32" x14ac:dyDescent="0.25">
      <c r="A80" s="21" t="s">
        <v>956</v>
      </c>
      <c r="B80" s="37" t="s">
        <v>957</v>
      </c>
      <c r="C80" s="21" t="s">
        <v>950</v>
      </c>
      <c r="D80" s="21" t="s">
        <v>958</v>
      </c>
      <c r="E80" s="22">
        <v>0</v>
      </c>
      <c r="F80" s="22"/>
      <c r="G80" s="22"/>
      <c r="H80" s="22">
        <v>8.3000000000000007</v>
      </c>
      <c r="I80" s="22"/>
      <c r="J80" s="22"/>
      <c r="K80" s="22">
        <v>10</v>
      </c>
      <c r="L80" s="22"/>
      <c r="M80" s="22"/>
      <c r="N80" s="22"/>
      <c r="O80" s="22">
        <v>25</v>
      </c>
      <c r="P80" s="22"/>
      <c r="Q80" s="22"/>
      <c r="R80" s="22">
        <v>0.2</v>
      </c>
      <c r="S80" s="22"/>
      <c r="T80" s="22">
        <v>1.7</v>
      </c>
      <c r="U80" s="22"/>
      <c r="V80" s="22"/>
      <c r="W80" s="22">
        <v>43.3</v>
      </c>
      <c r="X80" s="22">
        <v>11.6</v>
      </c>
      <c r="Y80" s="22"/>
      <c r="Z80" s="22"/>
      <c r="AA80" s="22"/>
      <c r="AB80" s="22"/>
      <c r="AC80" s="22"/>
      <c r="AD80" s="22"/>
      <c r="AE80" s="22"/>
      <c r="AF80" s="22">
        <f t="shared" si="2"/>
        <v>100.1</v>
      </c>
    </row>
    <row r="81" spans="1:32" x14ac:dyDescent="0.25">
      <c r="A81" s="21" t="s">
        <v>1038</v>
      </c>
      <c r="B81" s="37" t="s">
        <v>1039</v>
      </c>
      <c r="C81" s="21" t="s">
        <v>1041</v>
      </c>
      <c r="D81" s="21" t="s">
        <v>1040</v>
      </c>
      <c r="E81" s="22">
        <v>0</v>
      </c>
      <c r="F81" s="22"/>
      <c r="G81" s="22"/>
      <c r="H81" s="22">
        <v>7</v>
      </c>
      <c r="I81" s="22"/>
      <c r="J81" s="22"/>
      <c r="K81" s="22">
        <v>9</v>
      </c>
      <c r="L81" s="22"/>
      <c r="M81" s="22"/>
      <c r="N81" s="22"/>
      <c r="O81" s="22">
        <v>25</v>
      </c>
      <c r="P81" s="22"/>
      <c r="Q81" s="22"/>
      <c r="R81" s="22">
        <v>1</v>
      </c>
      <c r="S81" s="22"/>
      <c r="T81" s="22">
        <v>2</v>
      </c>
      <c r="U81" s="22"/>
      <c r="V81" s="22"/>
      <c r="W81" s="22">
        <v>50</v>
      </c>
      <c r="X81" s="22">
        <v>6</v>
      </c>
      <c r="Y81" s="22"/>
      <c r="Z81" s="22"/>
      <c r="AA81" s="22"/>
      <c r="AB81" s="22"/>
      <c r="AC81" s="22"/>
      <c r="AD81" s="22"/>
      <c r="AE81" s="22"/>
      <c r="AF81" s="22">
        <f t="shared" si="2"/>
        <v>100</v>
      </c>
    </row>
    <row r="82" spans="1:32" x14ac:dyDescent="0.25">
      <c r="A82" s="21" t="s">
        <v>745</v>
      </c>
      <c r="B82" s="37" t="s">
        <v>871</v>
      </c>
      <c r="C82" s="21" t="s">
        <v>872</v>
      </c>
      <c r="D82" s="21" t="s">
        <v>746</v>
      </c>
      <c r="E82" s="22">
        <v>0</v>
      </c>
      <c r="F82" s="22">
        <v>3</v>
      </c>
      <c r="G82" s="22"/>
      <c r="H82" s="22">
        <v>9</v>
      </c>
      <c r="I82" s="22"/>
      <c r="J82" s="22"/>
      <c r="K82" s="22">
        <v>9</v>
      </c>
      <c r="L82" s="22"/>
      <c r="M82" s="22"/>
      <c r="N82" s="22"/>
      <c r="O82" s="22"/>
      <c r="P82" s="22"/>
      <c r="Q82" s="22">
        <v>3</v>
      </c>
      <c r="R82" s="22">
        <v>3</v>
      </c>
      <c r="S82" s="22"/>
      <c r="T82" s="22"/>
      <c r="U82" s="22"/>
      <c r="V82" s="22"/>
      <c r="W82" s="22">
        <v>64</v>
      </c>
      <c r="X82" s="22">
        <v>9</v>
      </c>
      <c r="Y82" s="22"/>
      <c r="Z82" s="22"/>
      <c r="AA82" s="22"/>
      <c r="AB82" s="22"/>
      <c r="AC82" s="22"/>
      <c r="AD82" s="22"/>
      <c r="AE82" s="22"/>
      <c r="AF82" s="22">
        <f t="shared" si="2"/>
        <v>100</v>
      </c>
    </row>
    <row r="83" spans="1:32" x14ac:dyDescent="0.25">
      <c r="A83" s="21" t="s">
        <v>276</v>
      </c>
      <c r="B83" s="37" t="s">
        <v>788</v>
      </c>
      <c r="C83" s="21" t="s">
        <v>809</v>
      </c>
      <c r="D83" s="24" t="s">
        <v>277</v>
      </c>
      <c r="E83" s="22">
        <v>0</v>
      </c>
      <c r="F83" s="22"/>
      <c r="G83" s="22"/>
      <c r="H83" s="22"/>
      <c r="I83" s="22"/>
      <c r="J83" s="22"/>
      <c r="K83" s="22">
        <v>40</v>
      </c>
      <c r="L83" s="22"/>
      <c r="M83" s="22"/>
      <c r="N83" s="22"/>
      <c r="O83" s="22"/>
      <c r="P83" s="22"/>
      <c r="Q83" s="22"/>
      <c r="R83" s="22">
        <v>5</v>
      </c>
      <c r="S83" s="22"/>
      <c r="T83" s="22"/>
      <c r="U83" s="22"/>
      <c r="V83" s="22">
        <v>45</v>
      </c>
      <c r="W83" s="22"/>
      <c r="X83" s="22"/>
      <c r="Y83" s="22"/>
      <c r="Z83" s="22"/>
      <c r="AA83" s="22"/>
      <c r="AB83" s="22"/>
      <c r="AC83" s="22"/>
      <c r="AD83" s="22"/>
      <c r="AE83" s="22">
        <v>10</v>
      </c>
      <c r="AF83" s="22">
        <f t="shared" si="2"/>
        <v>100</v>
      </c>
    </row>
    <row r="84" spans="1:32" x14ac:dyDescent="0.25">
      <c r="A84" s="21" t="s">
        <v>293</v>
      </c>
      <c r="B84" s="37" t="s">
        <v>788</v>
      </c>
      <c r="C84" s="21" t="s">
        <v>809</v>
      </c>
      <c r="D84" s="24" t="s">
        <v>294</v>
      </c>
      <c r="E84" s="22">
        <v>0</v>
      </c>
      <c r="F84" s="22"/>
      <c r="G84" s="22"/>
      <c r="H84" s="22">
        <v>100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>
        <f t="shared" si="2"/>
        <v>100</v>
      </c>
    </row>
    <row r="85" spans="1:32" x14ac:dyDescent="0.25">
      <c r="A85" s="21" t="s">
        <v>295</v>
      </c>
      <c r="B85" s="37" t="s">
        <v>788</v>
      </c>
      <c r="C85" s="21" t="s">
        <v>809</v>
      </c>
      <c r="D85" s="24" t="s">
        <v>296</v>
      </c>
      <c r="E85" s="22">
        <v>0</v>
      </c>
      <c r="F85" s="22"/>
      <c r="G85" s="22"/>
      <c r="H85" s="22"/>
      <c r="I85" s="22"/>
      <c r="J85" s="22"/>
      <c r="K85" s="22">
        <v>30</v>
      </c>
      <c r="L85" s="22"/>
      <c r="M85" s="22"/>
      <c r="N85" s="22"/>
      <c r="O85" s="22"/>
      <c r="P85" s="22"/>
      <c r="Q85" s="22">
        <v>55</v>
      </c>
      <c r="R85" s="22">
        <v>10</v>
      </c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>
        <v>5</v>
      </c>
      <c r="AF85" s="22">
        <f t="shared" si="2"/>
        <v>100</v>
      </c>
    </row>
    <row r="86" spans="1:32" x14ac:dyDescent="0.25">
      <c r="A86" s="21" t="s">
        <v>298</v>
      </c>
      <c r="B86" s="37" t="s">
        <v>788</v>
      </c>
      <c r="C86" s="21" t="s">
        <v>809</v>
      </c>
      <c r="D86" s="21" t="s">
        <v>297</v>
      </c>
      <c r="E86" s="22">
        <v>0</v>
      </c>
      <c r="F86" s="22"/>
      <c r="G86" s="22"/>
      <c r="H86" s="22"/>
      <c r="I86" s="22">
        <v>100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>
        <f t="shared" si="2"/>
        <v>100</v>
      </c>
    </row>
    <row r="87" spans="1:32" x14ac:dyDescent="0.25">
      <c r="A87" s="36" t="s">
        <v>787</v>
      </c>
      <c r="B87" s="37" t="s">
        <v>788</v>
      </c>
      <c r="C87" s="21" t="s">
        <v>809</v>
      </c>
      <c r="D87" s="21" t="s">
        <v>812</v>
      </c>
      <c r="E87" s="22">
        <v>100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>
        <f t="shared" ref="AF87:AF150" si="3">SUM(E87:AE87)</f>
        <v>100</v>
      </c>
    </row>
    <row r="88" spans="1:32" x14ac:dyDescent="0.25">
      <c r="A88" s="21" t="s">
        <v>787</v>
      </c>
      <c r="B88" s="37" t="s">
        <v>788</v>
      </c>
      <c r="C88" s="21" t="s">
        <v>963</v>
      </c>
      <c r="D88" s="21" t="s">
        <v>812</v>
      </c>
      <c r="E88" s="22">
        <v>100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>
        <f t="shared" si="3"/>
        <v>100</v>
      </c>
    </row>
    <row r="89" spans="1:32" x14ac:dyDescent="0.25">
      <c r="A89" s="21" t="s">
        <v>959</v>
      </c>
      <c r="B89" s="37" t="s">
        <v>960</v>
      </c>
      <c r="C89" s="21" t="s">
        <v>961</v>
      </c>
      <c r="D89" s="21" t="s">
        <v>962</v>
      </c>
      <c r="E89" s="22">
        <v>100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>
        <f t="shared" si="3"/>
        <v>100</v>
      </c>
    </row>
    <row r="90" spans="1:32" x14ac:dyDescent="0.25">
      <c r="A90" s="36" t="s">
        <v>804</v>
      </c>
      <c r="B90" s="37" t="s">
        <v>805</v>
      </c>
      <c r="C90" s="21" t="s">
        <v>771</v>
      </c>
      <c r="D90" s="21" t="s">
        <v>906</v>
      </c>
      <c r="E90" s="22">
        <v>0</v>
      </c>
      <c r="F90" s="22"/>
      <c r="G90" s="22"/>
      <c r="H90" s="22">
        <v>2.6</v>
      </c>
      <c r="I90" s="22"/>
      <c r="J90" s="22"/>
      <c r="K90" s="22"/>
      <c r="L90" s="22">
        <v>1.2</v>
      </c>
      <c r="M90" s="22">
        <v>80</v>
      </c>
      <c r="N90" s="22">
        <v>6</v>
      </c>
      <c r="O90" s="22"/>
      <c r="P90" s="22"/>
      <c r="Q90" s="22"/>
      <c r="R90" s="22">
        <v>1</v>
      </c>
      <c r="S90" s="22"/>
      <c r="T90" s="22"/>
      <c r="U90" s="22"/>
      <c r="V90" s="22"/>
      <c r="W90" s="22"/>
      <c r="X90" s="22">
        <v>1.3</v>
      </c>
      <c r="Y90" s="22"/>
      <c r="Z90" s="22">
        <v>7.2</v>
      </c>
      <c r="AA90" s="22"/>
      <c r="AB90" s="22"/>
      <c r="AC90" s="22"/>
      <c r="AD90" s="22"/>
      <c r="AE90" s="22"/>
      <c r="AF90" s="22">
        <f t="shared" si="3"/>
        <v>99.3</v>
      </c>
    </row>
    <row r="91" spans="1:32" x14ac:dyDescent="0.25">
      <c r="A91" s="21" t="s">
        <v>908</v>
      </c>
      <c r="B91" s="37" t="s">
        <v>805</v>
      </c>
      <c r="C91" s="21" t="s">
        <v>771</v>
      </c>
      <c r="D91" s="21" t="s">
        <v>907</v>
      </c>
      <c r="E91" s="22">
        <v>0</v>
      </c>
      <c r="F91" s="22"/>
      <c r="G91" s="22"/>
      <c r="H91" s="22">
        <v>2</v>
      </c>
      <c r="I91" s="22"/>
      <c r="J91" s="22"/>
      <c r="K91" s="22"/>
      <c r="L91" s="22"/>
      <c r="M91" s="22"/>
      <c r="N91" s="22"/>
      <c r="O91" s="22"/>
      <c r="P91" s="22">
        <v>5</v>
      </c>
      <c r="Q91" s="22"/>
      <c r="R91" s="22">
        <v>2</v>
      </c>
      <c r="S91" s="22"/>
      <c r="T91" s="22"/>
      <c r="U91" s="22"/>
      <c r="V91" s="22"/>
      <c r="W91" s="22"/>
      <c r="X91" s="22">
        <v>90</v>
      </c>
      <c r="Y91" s="22"/>
      <c r="Z91" s="22">
        <v>1</v>
      </c>
      <c r="AA91" s="22"/>
      <c r="AB91" s="22"/>
      <c r="AC91" s="22"/>
      <c r="AD91" s="22"/>
      <c r="AE91" s="22"/>
      <c r="AF91" s="22">
        <f t="shared" si="3"/>
        <v>100</v>
      </c>
    </row>
    <row r="92" spans="1:32" x14ac:dyDescent="0.25">
      <c r="A92" s="21" t="s">
        <v>909</v>
      </c>
      <c r="B92" s="37" t="s">
        <v>805</v>
      </c>
      <c r="C92" s="21" t="s">
        <v>771</v>
      </c>
      <c r="D92" s="21" t="s">
        <v>910</v>
      </c>
      <c r="E92" s="22">
        <v>0</v>
      </c>
      <c r="F92" s="22">
        <v>90</v>
      </c>
      <c r="G92" s="22">
        <v>1</v>
      </c>
      <c r="H92" s="22">
        <v>6</v>
      </c>
      <c r="I92" s="22"/>
      <c r="J92" s="22"/>
      <c r="K92" s="22"/>
      <c r="L92" s="22"/>
      <c r="M92" s="22">
        <v>1</v>
      </c>
      <c r="N92" s="22">
        <v>1</v>
      </c>
      <c r="O92" s="22"/>
      <c r="P92" s="22">
        <v>1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>
        <f t="shared" si="3"/>
        <v>100</v>
      </c>
    </row>
    <row r="93" spans="1:32" x14ac:dyDescent="0.25">
      <c r="A93" s="21" t="s">
        <v>757</v>
      </c>
      <c r="B93" s="37" t="s">
        <v>883</v>
      </c>
      <c r="C93" s="21" t="s">
        <v>884</v>
      </c>
      <c r="D93" s="21" t="s">
        <v>758</v>
      </c>
      <c r="E93" s="22">
        <v>0</v>
      </c>
      <c r="F93" s="22"/>
      <c r="G93" s="22"/>
      <c r="H93" s="22"/>
      <c r="I93" s="22"/>
      <c r="J93" s="22">
        <v>100</v>
      </c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>
        <f t="shared" si="3"/>
        <v>100</v>
      </c>
    </row>
    <row r="94" spans="1:32" x14ac:dyDescent="0.25">
      <c r="A94" s="21" t="s">
        <v>1123</v>
      </c>
      <c r="B94" s="37" t="s">
        <v>1124</v>
      </c>
      <c r="C94" s="21" t="s">
        <v>1125</v>
      </c>
      <c r="D94" s="21" t="s">
        <v>1126</v>
      </c>
      <c r="E94" s="22">
        <v>0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>
        <v>100</v>
      </c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>
        <f t="shared" si="3"/>
        <v>100</v>
      </c>
    </row>
    <row r="95" spans="1:32" x14ac:dyDescent="0.25">
      <c r="A95" s="36" t="s">
        <v>785</v>
      </c>
      <c r="B95" s="37" t="s">
        <v>786</v>
      </c>
      <c r="C95" s="21" t="s">
        <v>895</v>
      </c>
      <c r="D95" s="21" t="s">
        <v>894</v>
      </c>
      <c r="E95" s="22">
        <v>100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>
        <f t="shared" si="3"/>
        <v>100</v>
      </c>
    </row>
    <row r="96" spans="1:32" x14ac:dyDescent="0.25">
      <c r="A96" s="21" t="s">
        <v>340</v>
      </c>
      <c r="B96" s="37" t="s">
        <v>839</v>
      </c>
      <c r="C96" s="21" t="s">
        <v>840</v>
      </c>
      <c r="D96" s="21" t="s">
        <v>341</v>
      </c>
      <c r="E96" s="22">
        <v>0</v>
      </c>
      <c r="F96" s="22"/>
      <c r="G96" s="22"/>
      <c r="H96" s="22"/>
      <c r="I96" s="22"/>
      <c r="J96" s="22"/>
      <c r="K96" s="22">
        <v>95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41">
        <f t="shared" si="3"/>
        <v>95</v>
      </c>
    </row>
    <row r="97" spans="1:32" x14ac:dyDescent="0.25">
      <c r="A97" s="21" t="s">
        <v>374</v>
      </c>
      <c r="B97" s="37" t="s">
        <v>839</v>
      </c>
      <c r="C97" s="21" t="s">
        <v>859</v>
      </c>
      <c r="D97" s="21" t="s">
        <v>375</v>
      </c>
      <c r="E97" s="22">
        <v>0</v>
      </c>
      <c r="F97" s="22"/>
      <c r="G97" s="22"/>
      <c r="H97" s="22">
        <v>53.8</v>
      </c>
      <c r="I97" s="22">
        <v>19.8</v>
      </c>
      <c r="J97" s="22"/>
      <c r="K97" s="22">
        <v>5.5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>
        <v>20.9</v>
      </c>
      <c r="Y97" s="22"/>
      <c r="Z97" s="22"/>
      <c r="AA97" s="22"/>
      <c r="AB97" s="22"/>
      <c r="AC97" s="22"/>
      <c r="AD97" s="22"/>
      <c r="AE97" s="22"/>
      <c r="AF97" s="22">
        <f t="shared" si="3"/>
        <v>100</v>
      </c>
    </row>
    <row r="98" spans="1:32" x14ac:dyDescent="0.25">
      <c r="A98" s="21" t="s">
        <v>915</v>
      </c>
      <c r="B98" s="37" t="s">
        <v>916</v>
      </c>
      <c r="C98" s="21" t="s">
        <v>914</v>
      </c>
      <c r="D98" s="21" t="s">
        <v>917</v>
      </c>
      <c r="E98" s="22">
        <v>0</v>
      </c>
      <c r="F98" s="22"/>
      <c r="G98" s="22"/>
      <c r="H98" s="22"/>
      <c r="I98" s="22">
        <v>100</v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>
        <f t="shared" si="3"/>
        <v>100</v>
      </c>
    </row>
    <row r="99" spans="1:32" x14ac:dyDescent="0.25">
      <c r="A99" s="21" t="s">
        <v>918</v>
      </c>
      <c r="B99" s="37" t="s">
        <v>916</v>
      </c>
      <c r="C99" s="21" t="s">
        <v>914</v>
      </c>
      <c r="D99" s="21" t="s">
        <v>919</v>
      </c>
      <c r="E99" s="22">
        <v>100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>
        <f t="shared" si="3"/>
        <v>100</v>
      </c>
    </row>
    <row r="100" spans="1:32" x14ac:dyDescent="0.25">
      <c r="A100" s="21" t="s">
        <v>920</v>
      </c>
      <c r="B100" s="37" t="s">
        <v>916</v>
      </c>
      <c r="C100" s="21" t="s">
        <v>914</v>
      </c>
      <c r="D100" s="21" t="s">
        <v>921</v>
      </c>
      <c r="E100" s="22">
        <v>0</v>
      </c>
      <c r="F100" s="22"/>
      <c r="G100" s="22"/>
      <c r="H100" s="22"/>
      <c r="I100" s="22">
        <v>100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>
        <f t="shared" si="3"/>
        <v>100</v>
      </c>
    </row>
    <row r="101" spans="1:32" x14ac:dyDescent="0.25">
      <c r="A101" s="21" t="s">
        <v>927</v>
      </c>
      <c r="B101" s="37" t="s">
        <v>928</v>
      </c>
      <c r="C101" s="21" t="s">
        <v>895</v>
      </c>
      <c r="D101" s="21" t="s">
        <v>929</v>
      </c>
      <c r="E101" s="22">
        <v>100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>
        <f t="shared" si="3"/>
        <v>100</v>
      </c>
    </row>
    <row r="102" spans="1:32" x14ac:dyDescent="0.25">
      <c r="A102" s="21" t="s">
        <v>922</v>
      </c>
      <c r="B102" s="37" t="s">
        <v>923</v>
      </c>
      <c r="C102" s="21" t="s">
        <v>914</v>
      </c>
      <c r="D102" s="21" t="s">
        <v>924</v>
      </c>
      <c r="E102" s="22">
        <v>100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>
        <f t="shared" si="3"/>
        <v>100</v>
      </c>
    </row>
    <row r="103" spans="1:32" x14ac:dyDescent="0.25">
      <c r="A103" s="21" t="s">
        <v>925</v>
      </c>
      <c r="B103" s="37" t="s">
        <v>923</v>
      </c>
      <c r="C103" s="21" t="s">
        <v>914</v>
      </c>
      <c r="D103" s="21" t="s">
        <v>926</v>
      </c>
      <c r="E103" s="22">
        <v>0</v>
      </c>
      <c r="F103" s="22"/>
      <c r="G103" s="22"/>
      <c r="H103" s="22"/>
      <c r="I103" s="22">
        <v>100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>
        <f t="shared" si="3"/>
        <v>100</v>
      </c>
    </row>
    <row r="104" spans="1:32" x14ac:dyDescent="0.25">
      <c r="A104" s="21" t="s">
        <v>1173</v>
      </c>
      <c r="B104" s="37" t="s">
        <v>1174</v>
      </c>
      <c r="C104" s="21" t="s">
        <v>1172</v>
      </c>
      <c r="D104" s="21" t="s">
        <v>1175</v>
      </c>
      <c r="E104" s="22">
        <v>0</v>
      </c>
      <c r="F104" s="22">
        <v>98</v>
      </c>
      <c r="G104" s="22">
        <v>2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>
        <f t="shared" si="3"/>
        <v>100</v>
      </c>
    </row>
    <row r="105" spans="1:32" x14ac:dyDescent="0.25">
      <c r="A105" s="21" t="s">
        <v>378</v>
      </c>
      <c r="B105" s="37" t="s">
        <v>777</v>
      </c>
      <c r="C105" s="21" t="s">
        <v>862</v>
      </c>
      <c r="D105" s="21" t="s">
        <v>379</v>
      </c>
      <c r="E105" s="22">
        <v>0</v>
      </c>
      <c r="F105" s="22"/>
      <c r="G105" s="22"/>
      <c r="H105" s="22">
        <v>5.2</v>
      </c>
      <c r="I105" s="22"/>
      <c r="J105" s="22"/>
      <c r="K105" s="22">
        <v>87.8</v>
      </c>
      <c r="L105" s="22">
        <v>2.1</v>
      </c>
      <c r="M105" s="22"/>
      <c r="N105" s="22"/>
      <c r="O105" s="22"/>
      <c r="P105" s="22"/>
      <c r="Q105" s="22"/>
      <c r="R105" s="22">
        <v>4.4000000000000004</v>
      </c>
      <c r="S105" s="22"/>
      <c r="T105" s="22">
        <v>0.5</v>
      </c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>
        <f t="shared" si="3"/>
        <v>100</v>
      </c>
    </row>
    <row r="106" spans="1:32" x14ac:dyDescent="0.25">
      <c r="A106" s="21" t="s">
        <v>380</v>
      </c>
      <c r="B106" s="37" t="s">
        <v>777</v>
      </c>
      <c r="C106" s="21" t="s">
        <v>862</v>
      </c>
      <c r="D106" s="21" t="s">
        <v>381</v>
      </c>
      <c r="E106" s="22">
        <v>0</v>
      </c>
      <c r="F106" s="22"/>
      <c r="G106" s="22"/>
      <c r="H106" s="22">
        <v>100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>
        <f t="shared" si="3"/>
        <v>100</v>
      </c>
    </row>
    <row r="107" spans="1:32" x14ac:dyDescent="0.25">
      <c r="A107" s="21" t="s">
        <v>382</v>
      </c>
      <c r="B107" s="37" t="s">
        <v>777</v>
      </c>
      <c r="C107" s="21" t="s">
        <v>862</v>
      </c>
      <c r="D107" s="21" t="s">
        <v>383</v>
      </c>
      <c r="E107" s="22">
        <v>0</v>
      </c>
      <c r="F107" s="22"/>
      <c r="G107" s="22"/>
      <c r="H107" s="22">
        <v>2.1</v>
      </c>
      <c r="I107" s="22"/>
      <c r="J107" s="22"/>
      <c r="K107" s="22">
        <v>0.4</v>
      </c>
      <c r="L107" s="22">
        <v>0.7</v>
      </c>
      <c r="M107" s="22"/>
      <c r="N107" s="22"/>
      <c r="O107" s="22"/>
      <c r="P107" s="22">
        <v>11</v>
      </c>
      <c r="Q107" s="22"/>
      <c r="R107" s="22">
        <v>27.4</v>
      </c>
      <c r="S107" s="22">
        <v>0.7</v>
      </c>
      <c r="T107" s="22">
        <v>57.1</v>
      </c>
      <c r="U107" s="22">
        <v>0.6</v>
      </c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>
        <f t="shared" si="3"/>
        <v>100</v>
      </c>
    </row>
    <row r="108" spans="1:32" x14ac:dyDescent="0.25">
      <c r="A108" s="21" t="s">
        <v>384</v>
      </c>
      <c r="B108" s="37" t="s">
        <v>777</v>
      </c>
      <c r="C108" s="21" t="s">
        <v>862</v>
      </c>
      <c r="D108" s="21" t="s">
        <v>385</v>
      </c>
      <c r="E108" s="22">
        <v>0</v>
      </c>
      <c r="F108" s="22">
        <v>1</v>
      </c>
      <c r="G108" s="22"/>
      <c r="H108" s="22">
        <v>0.2</v>
      </c>
      <c r="I108" s="22">
        <v>96.6</v>
      </c>
      <c r="J108" s="22">
        <v>1.6</v>
      </c>
      <c r="K108" s="22"/>
      <c r="L108" s="22"/>
      <c r="M108" s="22"/>
      <c r="N108" s="22"/>
      <c r="O108" s="22"/>
      <c r="P108" s="22"/>
      <c r="Q108" s="22">
        <v>0.1</v>
      </c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>
        <v>0.5</v>
      </c>
      <c r="AF108" s="22">
        <f t="shared" si="3"/>
        <v>99.999999999999986</v>
      </c>
    </row>
    <row r="109" spans="1:32" x14ac:dyDescent="0.25">
      <c r="A109" s="36" t="s">
        <v>776</v>
      </c>
      <c r="B109" s="37" t="s">
        <v>777</v>
      </c>
      <c r="C109" s="21" t="s">
        <v>864</v>
      </c>
      <c r="D109" s="21" t="s">
        <v>863</v>
      </c>
      <c r="E109" s="22">
        <v>0</v>
      </c>
      <c r="F109" s="22"/>
      <c r="G109" s="22"/>
      <c r="H109" s="22">
        <v>3</v>
      </c>
      <c r="I109" s="22"/>
      <c r="J109" s="22"/>
      <c r="K109" s="22">
        <v>0.4</v>
      </c>
      <c r="L109" s="22"/>
      <c r="M109" s="22">
        <v>1</v>
      </c>
      <c r="N109" s="22">
        <v>0.6</v>
      </c>
      <c r="O109" s="22"/>
      <c r="P109" s="22">
        <v>0.7</v>
      </c>
      <c r="Q109" s="22">
        <v>11</v>
      </c>
      <c r="R109" s="22">
        <v>0.9</v>
      </c>
      <c r="S109" s="22"/>
      <c r="T109" s="22"/>
      <c r="U109" s="22"/>
      <c r="V109" s="22"/>
      <c r="W109" s="22"/>
      <c r="X109" s="22">
        <v>5</v>
      </c>
      <c r="Y109" s="22"/>
      <c r="Z109" s="22"/>
      <c r="AA109" s="22">
        <v>78</v>
      </c>
      <c r="AB109" s="22"/>
      <c r="AC109" s="22"/>
      <c r="AD109" s="22"/>
      <c r="AE109" s="22"/>
      <c r="AF109" s="22">
        <f t="shared" si="3"/>
        <v>100.6</v>
      </c>
    </row>
    <row r="110" spans="1:32" x14ac:dyDescent="0.25">
      <c r="A110" s="21" t="s">
        <v>1001</v>
      </c>
      <c r="B110" s="37" t="s">
        <v>1002</v>
      </c>
      <c r="C110" s="21" t="s">
        <v>1003</v>
      </c>
      <c r="D110" s="48" t="s">
        <v>1004</v>
      </c>
      <c r="E110" s="22">
        <v>0</v>
      </c>
      <c r="F110" s="22"/>
      <c r="G110" s="22"/>
      <c r="H110" s="22">
        <v>2.2000000000000002</v>
      </c>
      <c r="I110" s="22"/>
      <c r="J110" s="22"/>
      <c r="L110" s="22"/>
      <c r="M110" s="22">
        <v>0.9</v>
      </c>
      <c r="N110" s="22">
        <v>0.3</v>
      </c>
      <c r="O110" s="22">
        <v>2.6</v>
      </c>
      <c r="P110" s="22">
        <v>2.2999999999999998</v>
      </c>
      <c r="Q110" s="22">
        <v>17.2</v>
      </c>
      <c r="R110" s="22"/>
      <c r="S110" s="22">
        <v>2.7</v>
      </c>
      <c r="T110" s="22"/>
      <c r="U110" s="22"/>
      <c r="V110" s="22"/>
      <c r="W110" s="22"/>
      <c r="X110" s="22">
        <v>5.6</v>
      </c>
      <c r="Y110" s="22"/>
      <c r="Z110" s="22">
        <v>0.2</v>
      </c>
      <c r="AA110" s="22">
        <v>53.7</v>
      </c>
      <c r="AB110" s="22"/>
      <c r="AC110" s="22"/>
      <c r="AD110" s="22"/>
      <c r="AE110" s="22">
        <f>100-87.7</f>
        <v>12.299999999999997</v>
      </c>
      <c r="AF110" s="22">
        <f t="shared" si="3"/>
        <v>100</v>
      </c>
    </row>
    <row r="111" spans="1:32" x14ac:dyDescent="0.25">
      <c r="A111" s="21" t="s">
        <v>1008</v>
      </c>
      <c r="B111" s="37" t="s">
        <v>1002</v>
      </c>
      <c r="C111" s="21" t="s">
        <v>1003</v>
      </c>
      <c r="D111" s="21" t="s">
        <v>1009</v>
      </c>
      <c r="E111" s="22">
        <v>0</v>
      </c>
      <c r="F111" s="22"/>
      <c r="G111" s="22"/>
      <c r="H111" s="22">
        <v>4.0999999999999996</v>
      </c>
      <c r="I111" s="22"/>
      <c r="J111" s="22"/>
      <c r="K111" s="22"/>
      <c r="L111" s="22"/>
      <c r="M111" s="22">
        <v>1.8</v>
      </c>
      <c r="N111" s="22"/>
      <c r="O111" s="22">
        <v>18.3</v>
      </c>
      <c r="P111" s="22"/>
      <c r="Q111" s="22"/>
      <c r="R111" s="22"/>
      <c r="S111" s="22">
        <v>3</v>
      </c>
      <c r="T111" s="22">
        <v>2.6</v>
      </c>
      <c r="U111" s="22"/>
      <c r="V111" s="22"/>
      <c r="W111" s="22">
        <v>65.599999999999994</v>
      </c>
      <c r="X111" s="22"/>
      <c r="Y111" s="22"/>
      <c r="Z111" s="22"/>
      <c r="AA111" s="22"/>
      <c r="AB111" s="22"/>
      <c r="AC111" s="22"/>
      <c r="AD111" s="22"/>
      <c r="AE111" s="22">
        <v>4.5999999999999996</v>
      </c>
      <c r="AF111" s="22">
        <f t="shared" si="3"/>
        <v>99.999999999999986</v>
      </c>
    </row>
    <row r="112" spans="1:32" x14ac:dyDescent="0.25">
      <c r="A112" s="21" t="s">
        <v>1005</v>
      </c>
      <c r="B112" s="37" t="s">
        <v>1006</v>
      </c>
      <c r="C112" s="21" t="s">
        <v>1003</v>
      </c>
      <c r="D112" s="21" t="s">
        <v>1007</v>
      </c>
      <c r="E112" s="22">
        <v>0</v>
      </c>
      <c r="F112" s="22"/>
      <c r="G112" s="22"/>
      <c r="H112" s="22">
        <v>1.1000000000000001</v>
      </c>
      <c r="I112" s="22"/>
      <c r="J112" s="22"/>
      <c r="K112" s="22"/>
      <c r="L112" s="22"/>
      <c r="M112" s="22"/>
      <c r="N112" s="22"/>
      <c r="O112" s="22">
        <v>4.7</v>
      </c>
      <c r="P112" s="22"/>
      <c r="Q112" s="22"/>
      <c r="R112" s="22"/>
      <c r="S112" s="22">
        <v>1.9</v>
      </c>
      <c r="T112" s="22">
        <v>1.9</v>
      </c>
      <c r="U112" s="22"/>
      <c r="V112" s="22"/>
      <c r="W112" s="22">
        <v>89.1</v>
      </c>
      <c r="X112" s="22"/>
      <c r="Y112" s="22"/>
      <c r="Z112" s="22"/>
      <c r="AA112" s="22"/>
      <c r="AB112" s="22"/>
      <c r="AC112" s="22"/>
      <c r="AD112" s="22"/>
      <c r="AE112" s="22">
        <v>1.4</v>
      </c>
      <c r="AF112" s="22">
        <f t="shared" si="3"/>
        <v>100.1</v>
      </c>
    </row>
    <row r="113" spans="1:32" x14ac:dyDescent="0.25">
      <c r="A113" s="21" t="s">
        <v>1010</v>
      </c>
      <c r="B113" s="37" t="s">
        <v>1006</v>
      </c>
      <c r="C113" s="21" t="s">
        <v>1003</v>
      </c>
      <c r="D113" s="21" t="s">
        <v>1011</v>
      </c>
      <c r="E113" s="22">
        <v>0</v>
      </c>
      <c r="F113" s="22"/>
      <c r="G113" s="22"/>
      <c r="H113" s="22"/>
      <c r="I113" s="22">
        <v>100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>
        <f t="shared" si="3"/>
        <v>100</v>
      </c>
    </row>
    <row r="114" spans="1:32" x14ac:dyDescent="0.25">
      <c r="A114" s="21" t="s">
        <v>1022</v>
      </c>
      <c r="B114" s="37" t="s">
        <v>1006</v>
      </c>
      <c r="C114" s="21" t="s">
        <v>1003</v>
      </c>
      <c r="D114" s="21" t="s">
        <v>1023</v>
      </c>
      <c r="E114" s="22">
        <v>0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>
        <v>66.7</v>
      </c>
      <c r="S114" s="22"/>
      <c r="T114" s="22">
        <v>33.299999999999997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>
        <f t="shared" si="3"/>
        <v>100</v>
      </c>
    </row>
    <row r="115" spans="1:32" x14ac:dyDescent="0.25">
      <c r="A115" s="21" t="s">
        <v>1024</v>
      </c>
      <c r="B115" s="37" t="s">
        <v>1006</v>
      </c>
      <c r="C115" s="21" t="s">
        <v>1003</v>
      </c>
      <c r="D115" s="21" t="s">
        <v>1025</v>
      </c>
      <c r="E115" s="22">
        <v>0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>
        <v>29.5</v>
      </c>
      <c r="S115" s="22"/>
      <c r="T115" s="22">
        <v>70.5</v>
      </c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>
        <f t="shared" si="3"/>
        <v>100</v>
      </c>
    </row>
    <row r="116" spans="1:32" x14ac:dyDescent="0.25">
      <c r="A116" s="42" t="s">
        <v>274</v>
      </c>
      <c r="B116" s="43" t="s">
        <v>808</v>
      </c>
      <c r="C116" s="42" t="s">
        <v>1048</v>
      </c>
      <c r="D116" s="24" t="s">
        <v>275</v>
      </c>
      <c r="E116" s="22">
        <v>0</v>
      </c>
      <c r="F116" s="22"/>
      <c r="G116" s="22"/>
      <c r="H116" s="22">
        <v>4.2</v>
      </c>
      <c r="I116" s="22"/>
      <c r="J116" s="22"/>
      <c r="K116" s="22">
        <v>0.77</v>
      </c>
      <c r="L116" s="22"/>
      <c r="M116" s="22">
        <v>1.21</v>
      </c>
      <c r="N116" s="22">
        <v>0.74</v>
      </c>
      <c r="O116" s="22"/>
      <c r="P116" s="22">
        <v>5.48</v>
      </c>
      <c r="Q116" s="22">
        <v>24.71</v>
      </c>
      <c r="R116" s="22">
        <v>3.31</v>
      </c>
      <c r="S116" s="22"/>
      <c r="T116" s="22">
        <v>0.47</v>
      </c>
      <c r="U116" s="22"/>
      <c r="V116" s="22"/>
      <c r="W116" s="22"/>
      <c r="X116" s="22">
        <v>8.73</v>
      </c>
      <c r="Y116" s="22"/>
      <c r="Z116" s="22">
        <v>0.5</v>
      </c>
      <c r="AA116" s="22">
        <v>49.24</v>
      </c>
      <c r="AB116" s="22"/>
      <c r="AC116" s="22"/>
      <c r="AD116" s="22"/>
      <c r="AE116" s="22">
        <v>0.64</v>
      </c>
      <c r="AF116" s="22">
        <f t="shared" si="3"/>
        <v>100.00000000000001</v>
      </c>
    </row>
    <row r="117" spans="1:32" x14ac:dyDescent="0.25">
      <c r="A117" s="49" t="s">
        <v>324</v>
      </c>
      <c r="B117" s="50" t="s">
        <v>808</v>
      </c>
      <c r="C117" s="49" t="s">
        <v>1048</v>
      </c>
      <c r="D117" s="10" t="s">
        <v>325</v>
      </c>
      <c r="E117" s="16">
        <v>0</v>
      </c>
      <c r="F117" s="16"/>
      <c r="G117" s="16"/>
      <c r="H117" s="16">
        <v>0.65</v>
      </c>
      <c r="I117" s="16"/>
      <c r="J117" s="16"/>
      <c r="K117" s="16">
        <v>0.62</v>
      </c>
      <c r="L117" s="16"/>
      <c r="M117" s="16">
        <v>2.42</v>
      </c>
      <c r="N117" s="16">
        <v>1.66</v>
      </c>
      <c r="O117" s="22"/>
      <c r="P117" s="22">
        <v>3.24</v>
      </c>
      <c r="Q117" s="22">
        <v>35.909999999999997</v>
      </c>
      <c r="R117" s="22">
        <v>4.88</v>
      </c>
      <c r="S117" s="22"/>
      <c r="T117" s="22">
        <v>2.14</v>
      </c>
      <c r="U117" s="22"/>
      <c r="V117" s="22"/>
      <c r="W117" s="22"/>
      <c r="X117" s="22">
        <v>44.67</v>
      </c>
      <c r="Y117" s="22"/>
      <c r="Z117" s="22">
        <v>1.99</v>
      </c>
      <c r="AA117" s="22">
        <v>1.29</v>
      </c>
      <c r="AB117" s="22"/>
      <c r="AC117" s="22"/>
      <c r="AD117" s="22"/>
      <c r="AE117" s="22">
        <v>0.54</v>
      </c>
      <c r="AF117" s="22">
        <f t="shared" si="3"/>
        <v>100.01</v>
      </c>
    </row>
    <row r="118" spans="1:32" x14ac:dyDescent="0.25">
      <c r="A118" s="21" t="s">
        <v>364</v>
      </c>
      <c r="B118" s="37" t="s">
        <v>808</v>
      </c>
      <c r="C118" s="21" t="s">
        <v>853</v>
      </c>
      <c r="D118" s="21" t="s">
        <v>365</v>
      </c>
      <c r="E118" s="22">
        <v>0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>
        <v>77</v>
      </c>
      <c r="S118" s="22"/>
      <c r="T118" s="22">
        <v>22</v>
      </c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>
        <f t="shared" si="3"/>
        <v>99</v>
      </c>
    </row>
    <row r="119" spans="1:32" x14ac:dyDescent="0.25">
      <c r="A119" s="21" t="s">
        <v>737</v>
      </c>
      <c r="B119" s="37" t="s">
        <v>808</v>
      </c>
      <c r="C119" s="21" t="s">
        <v>868</v>
      </c>
      <c r="D119" s="21" t="s">
        <v>738</v>
      </c>
      <c r="E119" s="22">
        <v>0</v>
      </c>
      <c r="F119" s="22"/>
      <c r="G119" s="22"/>
      <c r="H119" s="22"/>
      <c r="I119" s="22"/>
      <c r="J119" s="22"/>
      <c r="K119" s="22">
        <v>99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>
        <f t="shared" si="3"/>
        <v>99</v>
      </c>
    </row>
    <row r="120" spans="1:32" x14ac:dyDescent="0.25">
      <c r="A120" s="21" t="s">
        <v>1012</v>
      </c>
      <c r="B120" s="37" t="s">
        <v>808</v>
      </c>
      <c r="C120" s="21" t="s">
        <v>1003</v>
      </c>
      <c r="D120" s="21" t="s">
        <v>1013</v>
      </c>
      <c r="E120" s="22">
        <v>0</v>
      </c>
      <c r="F120" s="22"/>
      <c r="G120" s="22"/>
      <c r="H120" s="22"/>
      <c r="I120" s="22">
        <v>100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>
        <f t="shared" si="3"/>
        <v>100</v>
      </c>
    </row>
    <row r="121" spans="1:32" x14ac:dyDescent="0.25">
      <c r="A121" s="21" t="s">
        <v>1014</v>
      </c>
      <c r="B121" s="37" t="s">
        <v>808</v>
      </c>
      <c r="C121" s="21" t="s">
        <v>1003</v>
      </c>
      <c r="D121" s="21" t="s">
        <v>1015</v>
      </c>
      <c r="E121" s="22">
        <v>0</v>
      </c>
      <c r="F121" s="22"/>
      <c r="G121" s="22"/>
      <c r="H121" s="22"/>
      <c r="I121" s="22">
        <v>100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>
        <f t="shared" si="3"/>
        <v>100</v>
      </c>
    </row>
    <row r="122" spans="1:32" x14ac:dyDescent="0.25">
      <c r="A122" s="21" t="s">
        <v>1016</v>
      </c>
      <c r="B122" s="37" t="s">
        <v>808</v>
      </c>
      <c r="C122" s="21" t="s">
        <v>1003</v>
      </c>
      <c r="D122" s="21" t="s">
        <v>1017</v>
      </c>
      <c r="E122" s="22">
        <v>0</v>
      </c>
      <c r="F122" s="22"/>
      <c r="G122" s="22"/>
      <c r="H122" s="22">
        <v>5.4</v>
      </c>
      <c r="I122" s="22"/>
      <c r="J122" s="22"/>
      <c r="K122" s="22"/>
      <c r="L122" s="22"/>
      <c r="M122" s="22"/>
      <c r="N122" s="22"/>
      <c r="O122" s="22"/>
      <c r="P122" s="22">
        <v>61.9</v>
      </c>
      <c r="Q122" s="22">
        <v>0.5</v>
      </c>
      <c r="R122" s="22">
        <v>12.3</v>
      </c>
      <c r="S122" s="22"/>
      <c r="T122" s="22">
        <v>18.600000000000001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v>1</v>
      </c>
      <c r="AF122" s="22">
        <f t="shared" si="3"/>
        <v>99.699999999999989</v>
      </c>
    </row>
    <row r="123" spans="1:32" x14ac:dyDescent="0.25">
      <c r="A123" s="21" t="s">
        <v>1018</v>
      </c>
      <c r="B123" s="37" t="s">
        <v>808</v>
      </c>
      <c r="C123" s="21" t="s">
        <v>1003</v>
      </c>
      <c r="D123" s="21" t="s">
        <v>1019</v>
      </c>
      <c r="E123" s="22">
        <v>0</v>
      </c>
      <c r="F123" s="22"/>
      <c r="G123" s="22"/>
      <c r="H123" s="22">
        <v>4.0999999999999996</v>
      </c>
      <c r="I123" s="22"/>
      <c r="J123" s="22"/>
      <c r="K123" s="22"/>
      <c r="L123" s="22"/>
      <c r="M123" s="22"/>
      <c r="N123" s="22"/>
      <c r="O123" s="22"/>
      <c r="P123" s="22">
        <v>60.9</v>
      </c>
      <c r="Q123" s="22">
        <v>0.2</v>
      </c>
      <c r="R123" s="22">
        <v>12.5</v>
      </c>
      <c r="S123" s="22"/>
      <c r="T123" s="22">
        <v>20.9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v>1.3</v>
      </c>
      <c r="AF123" s="22">
        <f t="shared" si="3"/>
        <v>99.899999999999991</v>
      </c>
    </row>
    <row r="124" spans="1:32" x14ac:dyDescent="0.25">
      <c r="A124" s="21" t="s">
        <v>1020</v>
      </c>
      <c r="B124" s="37" t="s">
        <v>808</v>
      </c>
      <c r="C124" s="21" t="s">
        <v>1003</v>
      </c>
      <c r="D124" s="21" t="s">
        <v>1021</v>
      </c>
      <c r="E124" s="22">
        <v>0</v>
      </c>
      <c r="F124" s="22"/>
      <c r="G124" s="22"/>
      <c r="H124" s="22">
        <v>5.2</v>
      </c>
      <c r="I124" s="22"/>
      <c r="J124" s="22"/>
      <c r="K124" s="22"/>
      <c r="L124" s="22"/>
      <c r="M124" s="22"/>
      <c r="N124" s="22"/>
      <c r="O124" s="22"/>
      <c r="P124" s="22">
        <v>61.9</v>
      </c>
      <c r="Q124" s="22">
        <v>0.6</v>
      </c>
      <c r="R124" s="22">
        <v>11.5</v>
      </c>
      <c r="S124" s="22"/>
      <c r="T124" s="22">
        <v>19.600000000000001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v>0.6</v>
      </c>
      <c r="AF124" s="22">
        <f t="shared" si="3"/>
        <v>99.399999999999977</v>
      </c>
    </row>
    <row r="125" spans="1:32" x14ac:dyDescent="0.25">
      <c r="A125" s="21" t="s">
        <v>1026</v>
      </c>
      <c r="B125" s="37" t="s">
        <v>808</v>
      </c>
      <c r="C125" s="21" t="s">
        <v>1003</v>
      </c>
      <c r="D125" s="21" t="s">
        <v>1027</v>
      </c>
      <c r="E125" s="22">
        <v>0</v>
      </c>
      <c r="F125" s="22"/>
      <c r="G125" s="22"/>
      <c r="H125" s="22">
        <v>0.4</v>
      </c>
      <c r="I125" s="22">
        <v>2.1</v>
      </c>
      <c r="J125" s="22"/>
      <c r="K125" s="22"/>
      <c r="L125" s="22"/>
      <c r="M125" s="22"/>
      <c r="N125" s="22"/>
      <c r="O125" s="22"/>
      <c r="P125" s="22">
        <v>1</v>
      </c>
      <c r="Q125" s="22"/>
      <c r="R125" s="22">
        <v>83.4</v>
      </c>
      <c r="S125" s="22"/>
      <c r="T125" s="22">
        <v>12.6</v>
      </c>
      <c r="U125" s="22"/>
      <c r="V125" s="22"/>
      <c r="W125" s="22"/>
      <c r="X125" s="22"/>
      <c r="Y125" s="22"/>
      <c r="Z125" s="22"/>
      <c r="AA125" s="22"/>
      <c r="AB125" s="22">
        <v>0.4</v>
      </c>
      <c r="AC125" s="22"/>
      <c r="AD125" s="22"/>
      <c r="AE125" s="22"/>
      <c r="AF125" s="22">
        <f t="shared" si="3"/>
        <v>99.9</v>
      </c>
    </row>
    <row r="126" spans="1:32" x14ac:dyDescent="0.25">
      <c r="A126" s="42" t="s">
        <v>1047</v>
      </c>
      <c r="B126" s="43" t="s">
        <v>808</v>
      </c>
      <c r="C126" s="42" t="s">
        <v>1048</v>
      </c>
      <c r="D126" s="21" t="s">
        <v>1049</v>
      </c>
      <c r="E126" s="22">
        <v>0</v>
      </c>
      <c r="F126" s="22"/>
      <c r="G126" s="22"/>
      <c r="H126" s="22">
        <v>2.74</v>
      </c>
      <c r="I126" s="22"/>
      <c r="J126" s="22"/>
      <c r="K126" s="22">
        <v>0.3</v>
      </c>
      <c r="L126" s="22"/>
      <c r="M126" s="22">
        <v>1.1399999999999999</v>
      </c>
      <c r="N126" s="22">
        <v>0.61</v>
      </c>
      <c r="O126" s="22"/>
      <c r="P126" s="22">
        <v>2.84</v>
      </c>
      <c r="Q126" s="22">
        <v>15.43</v>
      </c>
      <c r="R126" s="22">
        <v>1.25</v>
      </c>
      <c r="S126" s="22"/>
      <c r="T126" s="22">
        <v>0.44</v>
      </c>
      <c r="U126" s="22"/>
      <c r="V126" s="22"/>
      <c r="W126" s="22"/>
      <c r="X126" s="22">
        <v>6.85</v>
      </c>
      <c r="Y126" s="22"/>
      <c r="Z126" s="22">
        <v>0.48</v>
      </c>
      <c r="AA126" s="22">
        <v>67.52</v>
      </c>
      <c r="AB126" s="22"/>
      <c r="AC126" s="22"/>
      <c r="AD126" s="22"/>
      <c r="AE126" s="22">
        <v>0.41</v>
      </c>
      <c r="AF126" s="22">
        <f t="shared" si="3"/>
        <v>100.00999999999999</v>
      </c>
    </row>
    <row r="127" spans="1:32" x14ac:dyDescent="0.25">
      <c r="A127" s="42" t="s">
        <v>1050</v>
      </c>
      <c r="B127" s="43" t="s">
        <v>808</v>
      </c>
      <c r="C127" s="42" t="s">
        <v>1048</v>
      </c>
      <c r="D127" s="21" t="s">
        <v>1051</v>
      </c>
      <c r="E127" s="22">
        <v>0</v>
      </c>
      <c r="F127" s="22"/>
      <c r="G127" s="22"/>
      <c r="H127" s="22">
        <v>8.31</v>
      </c>
      <c r="I127" s="22"/>
      <c r="J127" s="22"/>
      <c r="K127" s="22">
        <v>4.6399999999999997</v>
      </c>
      <c r="L127" s="22"/>
      <c r="M127" s="22"/>
      <c r="N127" s="22">
        <v>0.62</v>
      </c>
      <c r="O127" s="22"/>
      <c r="P127" s="22">
        <v>1.26</v>
      </c>
      <c r="Q127" s="22">
        <v>29.74</v>
      </c>
      <c r="R127" s="22"/>
      <c r="S127" s="22"/>
      <c r="T127" s="22">
        <v>0.44</v>
      </c>
      <c r="U127" s="22"/>
      <c r="V127" s="22"/>
      <c r="W127" s="22"/>
      <c r="X127" s="22">
        <v>8.76</v>
      </c>
      <c r="Y127" s="22"/>
      <c r="Z127" s="22"/>
      <c r="AA127" s="22">
        <v>46.23</v>
      </c>
      <c r="AB127" s="22"/>
      <c r="AC127" s="22"/>
      <c r="AD127" s="22"/>
      <c r="AE127" s="22"/>
      <c r="AF127" s="22">
        <f t="shared" si="3"/>
        <v>99.999999999999986</v>
      </c>
    </row>
    <row r="128" spans="1:32" x14ac:dyDescent="0.25">
      <c r="A128" s="21" t="s">
        <v>988</v>
      </c>
      <c r="B128" s="37" t="s">
        <v>965</v>
      </c>
      <c r="C128" s="21" t="s">
        <v>964</v>
      </c>
      <c r="D128" s="21" t="s">
        <v>989</v>
      </c>
      <c r="E128" s="22">
        <v>0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>
        <v>91.7</v>
      </c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>100-91.7</f>
        <v>8.2999999999999972</v>
      </c>
      <c r="AF128" s="22">
        <f t="shared" si="3"/>
        <v>100</v>
      </c>
    </row>
    <row r="129" spans="1:32" x14ac:dyDescent="0.25">
      <c r="A129" s="21" t="s">
        <v>990</v>
      </c>
      <c r="B129" s="37" t="s">
        <v>965</v>
      </c>
      <c r="C129" s="21" t="s">
        <v>964</v>
      </c>
      <c r="D129" s="21" t="s">
        <v>991</v>
      </c>
      <c r="E129" s="22">
        <v>0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>
        <v>77.900000000000006</v>
      </c>
      <c r="S129" s="22"/>
      <c r="T129" s="22">
        <v>9.6199999999999992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>100-87.5</f>
        <v>12.5</v>
      </c>
      <c r="AF129" s="22">
        <f t="shared" si="3"/>
        <v>100.02000000000001</v>
      </c>
    </row>
    <row r="130" spans="1:32" x14ac:dyDescent="0.25">
      <c r="A130" s="21" t="s">
        <v>967</v>
      </c>
      <c r="B130" s="37" t="s">
        <v>965</v>
      </c>
      <c r="C130" s="21" t="s">
        <v>964</v>
      </c>
      <c r="D130" s="21" t="s">
        <v>968</v>
      </c>
      <c r="E130" s="22">
        <v>0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>
        <v>8.42</v>
      </c>
      <c r="S130" s="22"/>
      <c r="T130" s="22">
        <v>80.599999999999994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>100-89</f>
        <v>11</v>
      </c>
      <c r="AF130" s="22">
        <f t="shared" si="3"/>
        <v>100.02</v>
      </c>
    </row>
    <row r="131" spans="1:32" x14ac:dyDescent="0.25">
      <c r="A131" s="21" t="s">
        <v>992</v>
      </c>
      <c r="B131" s="37" t="s">
        <v>965</v>
      </c>
      <c r="C131" s="21" t="s">
        <v>964</v>
      </c>
      <c r="D131" s="21" t="s">
        <v>970</v>
      </c>
      <c r="E131" s="22">
        <v>0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>
        <v>13.1</v>
      </c>
      <c r="S131" s="22"/>
      <c r="T131" s="22">
        <v>75.2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>100-88.3</f>
        <v>11.700000000000003</v>
      </c>
      <c r="AF131" s="22">
        <f t="shared" si="3"/>
        <v>100</v>
      </c>
    </row>
    <row r="132" spans="1:32" x14ac:dyDescent="0.25">
      <c r="A132" s="21" t="s">
        <v>993</v>
      </c>
      <c r="B132" s="37" t="s">
        <v>965</v>
      </c>
      <c r="C132" s="21" t="s">
        <v>964</v>
      </c>
      <c r="D132" s="21" t="s">
        <v>994</v>
      </c>
      <c r="E132" s="22">
        <v>0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>
        <f>5.3+7.26</f>
        <v>12.559999999999999</v>
      </c>
      <c r="P132" s="22"/>
      <c r="Q132" s="22">
        <v>20.8</v>
      </c>
      <c r="R132" s="22"/>
      <c r="S132" s="22"/>
      <c r="T132" s="22"/>
      <c r="U132" s="22"/>
      <c r="V132" s="22"/>
      <c r="W132" s="22"/>
      <c r="X132" s="22"/>
      <c r="Y132" s="22"/>
      <c r="Z132" s="22"/>
      <c r="AA132" s="22">
        <v>55.6</v>
      </c>
      <c r="AB132" s="22"/>
      <c r="AC132" s="22"/>
      <c r="AD132" s="22"/>
      <c r="AE132" s="22">
        <f>100-89</f>
        <v>11</v>
      </c>
      <c r="AF132" s="22">
        <f t="shared" si="3"/>
        <v>99.960000000000008</v>
      </c>
    </row>
    <row r="133" spans="1:32" x14ac:dyDescent="0.25">
      <c r="A133" s="21" t="s">
        <v>995</v>
      </c>
      <c r="B133" s="37" t="s">
        <v>965</v>
      </c>
      <c r="C133" s="21" t="s">
        <v>964</v>
      </c>
      <c r="D133" s="21" t="s">
        <v>996</v>
      </c>
      <c r="E133" s="22">
        <v>0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>
        <v>6.86</v>
      </c>
      <c r="P133" s="22"/>
      <c r="Q133" s="22">
        <v>6.81</v>
      </c>
      <c r="R133" s="22"/>
      <c r="S133" s="22"/>
      <c r="T133" s="22"/>
      <c r="U133" s="22"/>
      <c r="V133" s="22"/>
      <c r="W133" s="22"/>
      <c r="X133" s="22"/>
      <c r="Y133" s="22"/>
      <c r="Z133" s="22"/>
      <c r="AA133" s="22">
        <v>69.599999999999994</v>
      </c>
      <c r="AB133" s="22"/>
      <c r="AC133" s="22"/>
      <c r="AD133" s="22"/>
      <c r="AE133" s="22">
        <f>100-83.3</f>
        <v>16.700000000000003</v>
      </c>
      <c r="AF133" s="22">
        <f t="shared" si="3"/>
        <v>99.97</v>
      </c>
    </row>
    <row r="134" spans="1:32" x14ac:dyDescent="0.25">
      <c r="A134" s="21" t="s">
        <v>997</v>
      </c>
      <c r="B134" s="37" t="s">
        <v>965</v>
      </c>
      <c r="C134" s="21" t="s">
        <v>964</v>
      </c>
      <c r="D134" s="21" t="s">
        <v>998</v>
      </c>
      <c r="E134" s="22">
        <v>0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>
        <v>85.9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>100-85.9</f>
        <v>14.099999999999994</v>
      </c>
      <c r="AF134" s="22">
        <f t="shared" si="3"/>
        <v>100</v>
      </c>
    </row>
    <row r="135" spans="1:32" x14ac:dyDescent="0.25">
      <c r="A135" s="21" t="s">
        <v>969</v>
      </c>
      <c r="B135" s="37" t="s">
        <v>965</v>
      </c>
      <c r="C135" s="21" t="s">
        <v>964</v>
      </c>
      <c r="D135" s="21" t="s">
        <v>966</v>
      </c>
      <c r="E135" s="22">
        <v>0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>
        <v>39.4</v>
      </c>
      <c r="S135" s="22"/>
      <c r="T135" s="22">
        <v>33.5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>100-72.9</f>
        <v>27.099999999999994</v>
      </c>
      <c r="AF135" s="22">
        <f t="shared" si="3"/>
        <v>100</v>
      </c>
    </row>
    <row r="136" spans="1:32" x14ac:dyDescent="0.25">
      <c r="A136" s="21" t="s">
        <v>999</v>
      </c>
      <c r="B136" s="37" t="s">
        <v>965</v>
      </c>
      <c r="C136" s="21" t="s">
        <v>964</v>
      </c>
      <c r="D136" s="21" t="s">
        <v>1000</v>
      </c>
      <c r="E136" s="22">
        <v>9.9600000000000009</v>
      </c>
      <c r="F136" s="22"/>
      <c r="G136" s="22"/>
      <c r="H136" s="22"/>
      <c r="I136" s="22"/>
      <c r="J136" s="22"/>
      <c r="K136" s="22">
        <v>5.26</v>
      </c>
      <c r="L136" s="22"/>
      <c r="M136" s="22"/>
      <c r="N136" s="22"/>
      <c r="O136" s="22">
        <f>14.5+18.1</f>
        <v>32.6</v>
      </c>
      <c r="P136" s="22"/>
      <c r="Q136" s="22">
        <v>9.1999999999999993</v>
      </c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>100-57</f>
        <v>43</v>
      </c>
      <c r="AF136" s="22">
        <f t="shared" si="3"/>
        <v>100.02</v>
      </c>
    </row>
    <row r="137" spans="1:32" x14ac:dyDescent="0.25">
      <c r="A137" s="21" t="s">
        <v>974</v>
      </c>
      <c r="B137" s="37" t="s">
        <v>972</v>
      </c>
      <c r="C137" s="21" t="s">
        <v>964</v>
      </c>
      <c r="D137" s="21" t="s">
        <v>975</v>
      </c>
      <c r="E137" s="22">
        <v>0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>
        <v>88.2</v>
      </c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>100-88.2</f>
        <v>11.799999999999997</v>
      </c>
      <c r="AF137" s="22">
        <f t="shared" si="3"/>
        <v>100</v>
      </c>
    </row>
    <row r="138" spans="1:32" x14ac:dyDescent="0.25">
      <c r="A138" s="21" t="s">
        <v>976</v>
      </c>
      <c r="B138" s="37" t="s">
        <v>972</v>
      </c>
      <c r="C138" s="21" t="s">
        <v>964</v>
      </c>
      <c r="D138" s="21" t="s">
        <v>977</v>
      </c>
      <c r="E138" s="22">
        <v>0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>
        <v>76.599999999999994</v>
      </c>
      <c r="S138" s="22"/>
      <c r="T138" s="22">
        <v>9.8800000000000008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>100-86.5</f>
        <v>13.5</v>
      </c>
      <c r="AF138" s="22">
        <f t="shared" si="3"/>
        <v>99.97999999999999</v>
      </c>
    </row>
    <row r="139" spans="1:32" x14ac:dyDescent="0.25">
      <c r="A139" s="21" t="s">
        <v>971</v>
      </c>
      <c r="B139" s="37" t="s">
        <v>972</v>
      </c>
      <c r="C139" s="21" t="s">
        <v>964</v>
      </c>
      <c r="D139" s="21" t="s">
        <v>973</v>
      </c>
      <c r="E139" s="22">
        <v>0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>
        <v>9.0299999999999994</v>
      </c>
      <c r="S139" s="22"/>
      <c r="T139" s="22">
        <v>79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>100-88</f>
        <v>12</v>
      </c>
      <c r="AF139" s="22">
        <f t="shared" si="3"/>
        <v>100.03</v>
      </c>
    </row>
    <row r="140" spans="1:32" x14ac:dyDescent="0.25">
      <c r="A140" s="21" t="s">
        <v>978</v>
      </c>
      <c r="B140" s="37" t="s">
        <v>972</v>
      </c>
      <c r="C140" s="21" t="s">
        <v>964</v>
      </c>
      <c r="D140" s="21" t="s">
        <v>979</v>
      </c>
      <c r="E140" s="22">
        <v>0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>
        <v>5.73</v>
      </c>
      <c r="P140" s="22"/>
      <c r="Q140" s="22">
        <v>12.5</v>
      </c>
      <c r="R140" s="22"/>
      <c r="S140" s="22"/>
      <c r="T140" s="22"/>
      <c r="U140" s="22"/>
      <c r="V140" s="22"/>
      <c r="W140" s="22"/>
      <c r="X140" s="22"/>
      <c r="Y140" s="22"/>
      <c r="Z140" s="22"/>
      <c r="AA140" s="22">
        <v>67.599999999999994</v>
      </c>
      <c r="AB140" s="22"/>
      <c r="AC140" s="22"/>
      <c r="AD140" s="22"/>
      <c r="AE140" s="22">
        <f>100-85.8</f>
        <v>14.200000000000003</v>
      </c>
      <c r="AF140" s="22">
        <f t="shared" si="3"/>
        <v>100.03</v>
      </c>
    </row>
    <row r="141" spans="1:32" x14ac:dyDescent="0.25">
      <c r="A141" s="21" t="s">
        <v>980</v>
      </c>
      <c r="B141" s="37" t="s">
        <v>972</v>
      </c>
      <c r="C141" s="21" t="s">
        <v>964</v>
      </c>
      <c r="D141" s="21" t="s">
        <v>981</v>
      </c>
      <c r="E141" s="22">
        <v>0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>
        <v>87.5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>100-87.5</f>
        <v>12.5</v>
      </c>
      <c r="AF141" s="22">
        <f t="shared" si="3"/>
        <v>100</v>
      </c>
    </row>
    <row r="142" spans="1:32" x14ac:dyDescent="0.25">
      <c r="A142" s="21" t="s">
        <v>982</v>
      </c>
      <c r="B142" s="37" t="s">
        <v>972</v>
      </c>
      <c r="C142" s="21" t="s">
        <v>964</v>
      </c>
      <c r="D142" s="21" t="s">
        <v>983</v>
      </c>
      <c r="E142" s="22">
        <v>0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>
        <v>81.8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>100-81.8</f>
        <v>18.200000000000003</v>
      </c>
      <c r="AF142" s="22">
        <f t="shared" si="3"/>
        <v>100</v>
      </c>
    </row>
    <row r="143" spans="1:32" x14ac:dyDescent="0.25">
      <c r="A143" s="21" t="s">
        <v>984</v>
      </c>
      <c r="B143" s="37" t="s">
        <v>972</v>
      </c>
      <c r="C143" s="21" t="s">
        <v>964</v>
      </c>
      <c r="D143" s="21" t="s">
        <v>985</v>
      </c>
      <c r="E143" s="22">
        <v>0</v>
      </c>
      <c r="F143" s="22"/>
      <c r="G143" s="22"/>
      <c r="H143" s="22">
        <v>5.01</v>
      </c>
      <c r="I143" s="22"/>
      <c r="J143" s="22"/>
      <c r="K143" s="22"/>
      <c r="L143" s="22"/>
      <c r="M143" s="22"/>
      <c r="N143" s="22"/>
      <c r="O143" s="22"/>
      <c r="P143" s="22"/>
      <c r="Q143" s="22"/>
      <c r="R143" s="22">
        <v>17.899999999999999</v>
      </c>
      <c r="S143" s="22">
        <v>26.2</v>
      </c>
      <c r="T143" s="22">
        <v>7.89</v>
      </c>
      <c r="U143" s="22"/>
      <c r="V143" s="22"/>
      <c r="W143" s="22"/>
      <c r="X143" s="22"/>
      <c r="Y143" s="22"/>
      <c r="Z143" s="22"/>
      <c r="AA143" s="22"/>
      <c r="AB143" s="22">
        <v>29.1</v>
      </c>
      <c r="AC143" s="22"/>
      <c r="AD143" s="22">
        <v>6.78</v>
      </c>
      <c r="AE143" s="22">
        <f>100-92.9</f>
        <v>7.0999999999999943</v>
      </c>
      <c r="AF143" s="22">
        <f t="shared" si="3"/>
        <v>99.97999999999999</v>
      </c>
    </row>
    <row r="144" spans="1:32" x14ac:dyDescent="0.25">
      <c r="A144" s="21" t="s">
        <v>986</v>
      </c>
      <c r="B144" s="37" t="s">
        <v>972</v>
      </c>
      <c r="C144" s="21" t="s">
        <v>964</v>
      </c>
      <c r="D144" s="21" t="s">
        <v>987</v>
      </c>
      <c r="E144" s="22">
        <v>0</v>
      </c>
      <c r="F144" s="22"/>
      <c r="G144" s="22"/>
      <c r="H144" s="22">
        <v>8.06</v>
      </c>
      <c r="I144" s="22"/>
      <c r="J144" s="22"/>
      <c r="K144" s="22"/>
      <c r="L144" s="22"/>
      <c r="M144" s="22"/>
      <c r="N144" s="22"/>
      <c r="O144" s="22">
        <v>36.799999999999997</v>
      </c>
      <c r="P144" s="22"/>
      <c r="Q144" s="22"/>
      <c r="R144" s="22"/>
      <c r="S144" s="22"/>
      <c r="T144" s="22"/>
      <c r="U144" s="22"/>
      <c r="V144" s="22"/>
      <c r="W144" s="22">
        <v>32.4</v>
      </c>
      <c r="X144" s="22">
        <v>8.58</v>
      </c>
      <c r="Y144" s="22"/>
      <c r="Z144" s="22"/>
      <c r="AA144" s="22"/>
      <c r="AB144" s="22"/>
      <c r="AC144" s="22"/>
      <c r="AD144" s="22"/>
      <c r="AE144" s="22">
        <f>100-85.8</f>
        <v>14.200000000000003</v>
      </c>
      <c r="AF144" s="22">
        <f t="shared" si="3"/>
        <v>100.03999999999999</v>
      </c>
    </row>
    <row r="145" spans="1:32" x14ac:dyDescent="0.25">
      <c r="A145" s="45" t="s">
        <v>798</v>
      </c>
      <c r="B145" s="46" t="s">
        <v>799</v>
      </c>
      <c r="C145" s="47" t="s">
        <v>901</v>
      </c>
      <c r="D145" s="21" t="s">
        <v>902</v>
      </c>
      <c r="E145" s="22">
        <v>0</v>
      </c>
      <c r="F145" s="22"/>
      <c r="G145" s="22"/>
      <c r="H145" s="22"/>
      <c r="I145" s="22"/>
      <c r="J145" s="22"/>
      <c r="K145" s="22">
        <v>3.7</v>
      </c>
      <c r="L145" s="22">
        <v>2.4</v>
      </c>
      <c r="M145" s="22"/>
      <c r="N145" s="22"/>
      <c r="O145" s="22"/>
      <c r="P145" s="22"/>
      <c r="Q145" s="22"/>
      <c r="R145" s="22">
        <v>79</v>
      </c>
      <c r="S145" s="22">
        <v>3.3</v>
      </c>
      <c r="T145" s="22">
        <v>4.2</v>
      </c>
      <c r="U145" s="22">
        <v>2.4</v>
      </c>
      <c r="V145" s="22"/>
      <c r="W145" s="22"/>
      <c r="X145" s="22"/>
      <c r="Y145" s="22"/>
      <c r="Z145" s="22"/>
      <c r="AA145" s="22"/>
      <c r="AB145" s="22">
        <v>5</v>
      </c>
      <c r="AC145" s="22"/>
      <c r="AD145" s="22"/>
      <c r="AE145" s="22"/>
      <c r="AF145" s="22">
        <f t="shared" si="3"/>
        <v>100</v>
      </c>
    </row>
    <row r="146" spans="1:32" x14ac:dyDescent="0.25">
      <c r="A146" s="10" t="s">
        <v>1160</v>
      </c>
      <c r="B146" s="37" t="s">
        <v>799</v>
      </c>
      <c r="C146" s="21" t="s">
        <v>901</v>
      </c>
      <c r="D146" s="21" t="s">
        <v>1161</v>
      </c>
      <c r="E146" s="22">
        <v>0</v>
      </c>
      <c r="F146" s="22"/>
      <c r="G146" s="22"/>
      <c r="H146" s="22">
        <v>1.1000000000000001</v>
      </c>
      <c r="I146" s="22"/>
      <c r="J146" s="22"/>
      <c r="K146" s="22">
        <v>20.64</v>
      </c>
      <c r="L146" s="22">
        <v>6.96</v>
      </c>
      <c r="M146" s="22"/>
      <c r="N146" s="22"/>
      <c r="O146" s="22">
        <v>57.3</v>
      </c>
      <c r="P146" s="22"/>
      <c r="Q146" s="22">
        <v>8</v>
      </c>
      <c r="R146" s="22"/>
      <c r="S146" s="22">
        <v>1.3</v>
      </c>
      <c r="T146" s="22">
        <v>0.7</v>
      </c>
      <c r="U146" s="22">
        <v>4</v>
      </c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 t="shared" si="3"/>
        <v>100</v>
      </c>
    </row>
    <row r="147" spans="1:32" x14ac:dyDescent="0.25">
      <c r="A147" s="36" t="s">
        <v>800</v>
      </c>
      <c r="B147" s="37" t="s">
        <v>799</v>
      </c>
      <c r="C147" s="21" t="s">
        <v>901</v>
      </c>
      <c r="D147" s="21" t="s">
        <v>903</v>
      </c>
      <c r="E147" s="22">
        <v>0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>
        <v>3</v>
      </c>
      <c r="S147" s="22">
        <v>97</v>
      </c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>
        <f t="shared" si="3"/>
        <v>100</v>
      </c>
    </row>
    <row r="148" spans="1:32" x14ac:dyDescent="0.25">
      <c r="A148" s="21" t="s">
        <v>332</v>
      </c>
      <c r="B148" s="37" t="s">
        <v>831</v>
      </c>
      <c r="C148" s="21" t="s">
        <v>832</v>
      </c>
      <c r="D148" s="21" t="s">
        <v>333</v>
      </c>
      <c r="E148" s="22">
        <v>0</v>
      </c>
      <c r="F148" s="22"/>
      <c r="G148" s="22"/>
      <c r="H148" s="22">
        <v>5</v>
      </c>
      <c r="I148" s="22"/>
      <c r="J148" s="22"/>
      <c r="K148" s="22">
        <v>7</v>
      </c>
      <c r="L148" s="22"/>
      <c r="M148" s="22">
        <v>12</v>
      </c>
      <c r="N148" s="22">
        <v>11</v>
      </c>
      <c r="O148" s="22"/>
      <c r="P148" s="22"/>
      <c r="Q148" s="22">
        <v>40</v>
      </c>
      <c r="R148" s="22"/>
      <c r="S148" s="22">
        <v>12</v>
      </c>
      <c r="T148" s="22">
        <v>2</v>
      </c>
      <c r="U148" s="22"/>
      <c r="V148" s="22"/>
      <c r="W148" s="22"/>
      <c r="X148" s="22">
        <v>5</v>
      </c>
      <c r="Y148" s="22"/>
      <c r="Z148" s="22"/>
      <c r="AA148" s="22">
        <v>2</v>
      </c>
      <c r="AB148" s="22"/>
      <c r="AC148" s="22"/>
      <c r="AD148" s="22"/>
      <c r="AE148" s="22"/>
      <c r="AF148" s="22">
        <f t="shared" si="3"/>
        <v>96</v>
      </c>
    </row>
    <row r="149" spans="1:32" x14ac:dyDescent="0.25">
      <c r="A149" s="21" t="s">
        <v>335</v>
      </c>
      <c r="B149" s="37" t="s">
        <v>831</v>
      </c>
      <c r="C149" s="21" t="s">
        <v>832</v>
      </c>
      <c r="D149" s="21" t="s">
        <v>336</v>
      </c>
      <c r="E149" s="22">
        <v>0</v>
      </c>
      <c r="F149" s="22"/>
      <c r="G149" s="22"/>
      <c r="H149" s="22"/>
      <c r="I149" s="22"/>
      <c r="J149" s="22"/>
      <c r="K149" s="22">
        <v>15</v>
      </c>
      <c r="L149" s="22"/>
      <c r="M149" s="22"/>
      <c r="N149" s="22"/>
      <c r="O149" s="22"/>
      <c r="P149" s="22"/>
      <c r="Q149" s="22"/>
      <c r="R149" s="22">
        <v>40</v>
      </c>
      <c r="S149" s="22"/>
      <c r="T149" s="22">
        <v>5</v>
      </c>
      <c r="U149" s="22"/>
      <c r="V149" s="22"/>
      <c r="W149" s="22"/>
      <c r="X149" s="22"/>
      <c r="Y149" s="22"/>
      <c r="Z149" s="22"/>
      <c r="AA149" s="22">
        <v>5</v>
      </c>
      <c r="AB149" s="22">
        <v>35</v>
      </c>
      <c r="AC149" s="22"/>
      <c r="AD149" s="22"/>
      <c r="AE149" s="22"/>
      <c r="AF149" s="22">
        <f t="shared" si="3"/>
        <v>100</v>
      </c>
    </row>
    <row r="150" spans="1:32" x14ac:dyDescent="0.25">
      <c r="A150" s="21" t="s">
        <v>342</v>
      </c>
      <c r="B150" s="37" t="s">
        <v>841</v>
      </c>
      <c r="C150" s="21" t="s">
        <v>842</v>
      </c>
      <c r="D150" s="21" t="s">
        <v>343</v>
      </c>
      <c r="E150" s="22">
        <v>0</v>
      </c>
      <c r="F150" s="22"/>
      <c r="G150" s="22"/>
      <c r="H150" s="22">
        <v>97</v>
      </c>
      <c r="I150" s="22"/>
      <c r="J150" s="22"/>
      <c r="K150" s="22">
        <v>1.2</v>
      </c>
      <c r="L150" s="22"/>
      <c r="M150" s="22"/>
      <c r="N150" s="22"/>
      <c r="O150" s="22"/>
      <c r="P150" s="22"/>
      <c r="Q150" s="22"/>
      <c r="R150" s="22">
        <v>1</v>
      </c>
      <c r="S150" s="22"/>
      <c r="T150" s="22">
        <v>1</v>
      </c>
      <c r="U150" s="22"/>
      <c r="V150" s="22"/>
      <c r="W150" s="22"/>
      <c r="X150" s="22">
        <v>1</v>
      </c>
      <c r="Y150" s="22"/>
      <c r="Z150" s="22"/>
      <c r="AA150" s="22"/>
      <c r="AB150" s="22"/>
      <c r="AC150" s="22"/>
      <c r="AD150" s="22"/>
      <c r="AE150" s="22"/>
      <c r="AF150" s="22">
        <f t="shared" si="3"/>
        <v>101.2</v>
      </c>
    </row>
    <row r="151" spans="1:32" x14ac:dyDescent="0.25">
      <c r="A151" s="44" t="s">
        <v>778</v>
      </c>
      <c r="B151" s="43" t="s">
        <v>779</v>
      </c>
      <c r="C151" s="42" t="s">
        <v>890</v>
      </c>
      <c r="D151" s="21" t="s">
        <v>889</v>
      </c>
      <c r="E151" s="22">
        <v>0</v>
      </c>
      <c r="F151" s="22"/>
      <c r="G151" s="22"/>
      <c r="H151" s="22">
        <v>2.2000000000000002</v>
      </c>
      <c r="I151" s="22"/>
      <c r="J151" s="22"/>
      <c r="K151" s="22">
        <v>1</v>
      </c>
      <c r="L151" s="22"/>
      <c r="M151" s="22"/>
      <c r="N151" s="22"/>
      <c r="O151" s="22">
        <v>7.1</v>
      </c>
      <c r="P151" s="22"/>
      <c r="Q151" s="22"/>
      <c r="R151" s="22">
        <v>4.5999999999999996</v>
      </c>
      <c r="S151" s="22"/>
      <c r="T151" s="22">
        <v>9.1</v>
      </c>
      <c r="U151" s="22"/>
      <c r="V151" s="22"/>
      <c r="W151" s="22">
        <v>72.400000000000006</v>
      </c>
      <c r="X151" s="22">
        <v>3.6</v>
      </c>
      <c r="Y151" s="22"/>
      <c r="Z151" s="22"/>
      <c r="AA151" s="22"/>
      <c r="AB151" s="22"/>
      <c r="AC151" s="22"/>
      <c r="AD151" s="22"/>
      <c r="AE151" s="22"/>
      <c r="AF151" s="22">
        <f t="shared" ref="AF151:AF214" si="4">SUM(E151:AE151)</f>
        <v>100</v>
      </c>
    </row>
    <row r="152" spans="1:32" x14ac:dyDescent="0.25">
      <c r="A152" s="39" t="s">
        <v>337</v>
      </c>
      <c r="B152" s="40" t="s">
        <v>833</v>
      </c>
      <c r="C152" s="39" t="s">
        <v>834</v>
      </c>
      <c r="D152" s="39" t="s">
        <v>338</v>
      </c>
      <c r="E152" s="41">
        <v>0</v>
      </c>
      <c r="F152" s="41"/>
      <c r="G152" s="41"/>
      <c r="H152" s="41">
        <v>1.5</v>
      </c>
      <c r="I152" s="41"/>
      <c r="J152" s="41"/>
      <c r="K152" s="41">
        <v>3.9</v>
      </c>
      <c r="L152" s="41">
        <v>3.9</v>
      </c>
      <c r="M152" s="41"/>
      <c r="N152" s="41"/>
      <c r="O152" s="41">
        <v>2.1</v>
      </c>
      <c r="P152" s="41"/>
      <c r="Q152" s="41"/>
      <c r="R152" s="41"/>
      <c r="S152" s="41">
        <v>3.4</v>
      </c>
      <c r="T152" s="41"/>
      <c r="U152" s="41"/>
      <c r="V152" s="41"/>
      <c r="W152" s="41"/>
      <c r="X152" s="41"/>
      <c r="Y152" s="41"/>
      <c r="Z152" s="41"/>
      <c r="AA152" s="41"/>
      <c r="AB152" s="41">
        <v>9.5</v>
      </c>
      <c r="AC152" s="41">
        <v>75</v>
      </c>
      <c r="AD152" s="41"/>
      <c r="AE152" s="41"/>
      <c r="AF152" s="41">
        <f t="shared" si="4"/>
        <v>99.3</v>
      </c>
    </row>
    <row r="153" spans="1:32" x14ac:dyDescent="0.25">
      <c r="A153" s="39" t="s">
        <v>835</v>
      </c>
      <c r="B153" s="40" t="s">
        <v>833</v>
      </c>
      <c r="C153" s="39" t="s">
        <v>834</v>
      </c>
      <c r="D153" s="39" t="s">
        <v>836</v>
      </c>
      <c r="E153" s="41">
        <v>0</v>
      </c>
      <c r="F153" s="41"/>
      <c r="G153" s="41"/>
      <c r="H153" s="41">
        <v>2.9</v>
      </c>
      <c r="I153" s="41"/>
      <c r="J153" s="41"/>
      <c r="K153" s="41">
        <v>0.4</v>
      </c>
      <c r="L153" s="41">
        <v>1.1000000000000001</v>
      </c>
      <c r="M153" s="41"/>
      <c r="N153" s="41"/>
      <c r="O153" s="41">
        <v>2</v>
      </c>
      <c r="P153" s="41"/>
      <c r="Q153" s="41"/>
      <c r="R153" s="41">
        <v>0.9</v>
      </c>
      <c r="S153" s="41">
        <v>5.5</v>
      </c>
      <c r="T153" s="41">
        <v>4.0999999999999996</v>
      </c>
      <c r="U153" s="41"/>
      <c r="V153" s="41"/>
      <c r="W153" s="41">
        <v>79</v>
      </c>
      <c r="X153" s="41">
        <v>2.6</v>
      </c>
      <c r="Y153" s="41"/>
      <c r="Z153" s="41"/>
      <c r="AA153" s="41"/>
      <c r="AB153" s="41"/>
      <c r="AC153" s="41"/>
      <c r="AD153" s="41"/>
      <c r="AE153" s="41"/>
      <c r="AF153" s="41">
        <f t="shared" si="4"/>
        <v>98.5</v>
      </c>
    </row>
    <row r="154" spans="1:32" x14ac:dyDescent="0.25">
      <c r="A154" s="39" t="s">
        <v>837</v>
      </c>
      <c r="B154" s="40" t="s">
        <v>833</v>
      </c>
      <c r="C154" s="39" t="s">
        <v>834</v>
      </c>
      <c r="D154" s="39" t="s">
        <v>838</v>
      </c>
      <c r="E154" s="41">
        <v>0</v>
      </c>
      <c r="F154" s="41"/>
      <c r="G154" s="41"/>
      <c r="H154" s="41">
        <v>2.5</v>
      </c>
      <c r="I154" s="41"/>
      <c r="J154" s="41"/>
      <c r="K154" s="41">
        <v>6.5</v>
      </c>
      <c r="L154" s="41"/>
      <c r="M154" s="41">
        <v>21</v>
      </c>
      <c r="N154" s="41"/>
      <c r="O154" s="41"/>
      <c r="P154" s="41"/>
      <c r="Q154" s="41">
        <v>7</v>
      </c>
      <c r="R154" s="41"/>
      <c r="S154" s="41"/>
      <c r="T154" s="41"/>
      <c r="U154" s="41"/>
      <c r="V154" s="41"/>
      <c r="W154" s="41"/>
      <c r="X154" s="41">
        <v>63</v>
      </c>
      <c r="Y154" s="41"/>
      <c r="Z154" s="41"/>
      <c r="AA154" s="41"/>
      <c r="AB154" s="41"/>
      <c r="AC154" s="41"/>
      <c r="AD154" s="41"/>
      <c r="AE154" s="41"/>
      <c r="AF154" s="41">
        <f t="shared" si="4"/>
        <v>100</v>
      </c>
    </row>
    <row r="155" spans="1:32" x14ac:dyDescent="0.25">
      <c r="A155" s="44" t="s">
        <v>802</v>
      </c>
      <c r="B155" s="43" t="s">
        <v>803</v>
      </c>
      <c r="C155" s="42" t="s">
        <v>890</v>
      </c>
      <c r="D155" s="21" t="s">
        <v>893</v>
      </c>
      <c r="E155" s="22">
        <v>0</v>
      </c>
      <c r="F155" s="22"/>
      <c r="G155" s="22"/>
      <c r="H155" s="22">
        <v>1.6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>
        <v>98.4</v>
      </c>
      <c r="Y155" s="22"/>
      <c r="Z155" s="22"/>
      <c r="AA155" s="22"/>
      <c r="AB155" s="22"/>
      <c r="AC155" s="22"/>
      <c r="AD155" s="22"/>
      <c r="AE155" s="22"/>
      <c r="AF155" s="22">
        <f t="shared" si="4"/>
        <v>100</v>
      </c>
    </row>
    <row r="156" spans="1:32" x14ac:dyDescent="0.25">
      <c r="A156" s="21" t="s">
        <v>362</v>
      </c>
      <c r="B156" s="37" t="s">
        <v>851</v>
      </c>
      <c r="C156" s="21" t="s">
        <v>852</v>
      </c>
      <c r="D156" s="21" t="s">
        <v>363</v>
      </c>
      <c r="E156" s="22">
        <v>0</v>
      </c>
      <c r="F156" s="22"/>
      <c r="G156" s="22"/>
      <c r="H156" s="22">
        <v>6</v>
      </c>
      <c r="I156" s="22"/>
      <c r="J156" s="22"/>
      <c r="K156" s="22">
        <v>13</v>
      </c>
      <c r="L156" s="22"/>
      <c r="M156" s="22"/>
      <c r="N156" s="22"/>
      <c r="O156" s="22"/>
      <c r="P156" s="22">
        <v>1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>
        <v>73</v>
      </c>
      <c r="AB156" s="22"/>
      <c r="AC156" s="22"/>
      <c r="AD156" s="22"/>
      <c r="AE156" s="22">
        <v>4</v>
      </c>
      <c r="AF156" s="22">
        <f t="shared" si="4"/>
        <v>97</v>
      </c>
    </row>
    <row r="157" spans="1:32" x14ac:dyDescent="0.25">
      <c r="A157" s="21" t="s">
        <v>330</v>
      </c>
      <c r="B157" s="37" t="s">
        <v>829</v>
      </c>
      <c r="C157" s="21" t="s">
        <v>830</v>
      </c>
      <c r="D157" s="21" t="s">
        <v>331</v>
      </c>
      <c r="E157" s="22">
        <v>5.9</v>
      </c>
      <c r="F157" s="22"/>
      <c r="G157" s="22"/>
      <c r="H157" s="22">
        <v>3.4</v>
      </c>
      <c r="I157" s="22">
        <v>5</v>
      </c>
      <c r="J157" s="22"/>
      <c r="K157" s="22">
        <v>33.6</v>
      </c>
      <c r="L157" s="22"/>
      <c r="M157" s="22"/>
      <c r="N157" s="22"/>
      <c r="O157" s="22">
        <v>44</v>
      </c>
      <c r="P157" s="22"/>
      <c r="Q157" s="22">
        <v>1.6</v>
      </c>
      <c r="R157" s="22">
        <v>3.3</v>
      </c>
      <c r="S157" s="22"/>
      <c r="T157" s="22"/>
      <c r="U157" s="22"/>
      <c r="V157" s="22"/>
      <c r="W157" s="22"/>
      <c r="X157" s="22">
        <v>3</v>
      </c>
      <c r="Y157" s="22"/>
      <c r="Z157" s="22"/>
      <c r="AA157" s="22"/>
      <c r="AB157" s="22"/>
      <c r="AC157" s="22"/>
      <c r="AD157" s="22"/>
      <c r="AE157" s="22"/>
      <c r="AF157" s="22">
        <f t="shared" si="4"/>
        <v>99.8</v>
      </c>
    </row>
    <row r="158" spans="1:32" x14ac:dyDescent="0.25">
      <c r="A158" s="21" t="s">
        <v>344</v>
      </c>
      <c r="B158" s="37" t="s">
        <v>843</v>
      </c>
      <c r="C158" s="21" t="s">
        <v>844</v>
      </c>
      <c r="D158" s="21" t="s">
        <v>345</v>
      </c>
      <c r="E158" s="22">
        <v>0</v>
      </c>
      <c r="F158" s="22"/>
      <c r="G158" s="22"/>
      <c r="H158" s="22"/>
      <c r="I158" s="22"/>
      <c r="J158" s="22"/>
      <c r="K158" s="22"/>
      <c r="L158" s="22">
        <v>80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>
        <v>20</v>
      </c>
      <c r="AF158" s="22">
        <f t="shared" si="4"/>
        <v>100</v>
      </c>
    </row>
    <row r="159" spans="1:32" x14ac:dyDescent="0.25">
      <c r="A159" s="21" t="s">
        <v>747</v>
      </c>
      <c r="B159" s="37" t="s">
        <v>769</v>
      </c>
      <c r="C159" s="21" t="s">
        <v>874</v>
      </c>
      <c r="D159" s="21" t="s">
        <v>748</v>
      </c>
      <c r="E159" s="22">
        <v>0</v>
      </c>
      <c r="F159" s="22"/>
      <c r="G159" s="22"/>
      <c r="H159" s="22"/>
      <c r="I159" s="22">
        <v>100</v>
      </c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>
        <f t="shared" si="4"/>
        <v>100</v>
      </c>
    </row>
    <row r="160" spans="1:32" x14ac:dyDescent="0.25">
      <c r="A160" s="36" t="s">
        <v>765</v>
      </c>
      <c r="B160" s="37" t="s">
        <v>769</v>
      </c>
      <c r="C160" s="21" t="s">
        <v>770</v>
      </c>
      <c r="D160" s="21" t="s">
        <v>766</v>
      </c>
      <c r="E160" s="22">
        <v>0</v>
      </c>
      <c r="F160" s="22">
        <v>30</v>
      </c>
      <c r="G160" s="22">
        <v>3</v>
      </c>
      <c r="H160" s="22">
        <v>30</v>
      </c>
      <c r="I160" s="22"/>
      <c r="J160" s="22"/>
      <c r="K160" s="22">
        <v>6</v>
      </c>
      <c r="L160" s="22"/>
      <c r="M160" s="22"/>
      <c r="N160" s="22"/>
      <c r="O160" s="22"/>
      <c r="P160" s="22">
        <v>30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>
        <f t="shared" si="4"/>
        <v>99</v>
      </c>
    </row>
    <row r="161" spans="1:32" x14ac:dyDescent="0.25">
      <c r="A161" s="36" t="s">
        <v>775</v>
      </c>
      <c r="B161" s="37" t="s">
        <v>769</v>
      </c>
      <c r="C161" s="21" t="s">
        <v>874</v>
      </c>
      <c r="D161" s="21" t="s">
        <v>875</v>
      </c>
      <c r="E161" s="22">
        <v>0</v>
      </c>
      <c r="F161" s="22"/>
      <c r="G161" s="22"/>
      <c r="H161" s="22">
        <v>19</v>
      </c>
      <c r="I161" s="22"/>
      <c r="J161" s="22"/>
      <c r="K161" s="22">
        <v>14</v>
      </c>
      <c r="L161" s="22"/>
      <c r="M161" s="22"/>
      <c r="N161" s="22"/>
      <c r="O161" s="22"/>
      <c r="P161" s="22"/>
      <c r="Q161" s="22"/>
      <c r="R161" s="22">
        <v>4</v>
      </c>
      <c r="S161" s="22"/>
      <c r="T161" s="22">
        <v>1.5</v>
      </c>
      <c r="U161" s="22"/>
      <c r="V161" s="22"/>
      <c r="W161" s="22">
        <v>1.5</v>
      </c>
      <c r="X161" s="22"/>
      <c r="Y161" s="22"/>
      <c r="Z161" s="22"/>
      <c r="AA161" s="22"/>
      <c r="AB161" s="22">
        <v>29</v>
      </c>
      <c r="AC161" s="22"/>
      <c r="AD161" s="22">
        <v>24</v>
      </c>
      <c r="AE161" s="22">
        <v>7</v>
      </c>
      <c r="AF161" s="22">
        <f t="shared" si="4"/>
        <v>100</v>
      </c>
    </row>
    <row r="162" spans="1:32" x14ac:dyDescent="0.25">
      <c r="A162" s="21" t="s">
        <v>749</v>
      </c>
      <c r="B162" s="37" t="s">
        <v>873</v>
      </c>
      <c r="C162" s="21" t="s">
        <v>874</v>
      </c>
      <c r="D162" s="21" t="s">
        <v>750</v>
      </c>
      <c r="E162" s="22">
        <v>0</v>
      </c>
      <c r="F162" s="22"/>
      <c r="G162" s="22"/>
      <c r="H162" s="22">
        <v>50</v>
      </c>
      <c r="I162" s="22"/>
      <c r="J162" s="22"/>
      <c r="K162" s="22"/>
      <c r="L162" s="22"/>
      <c r="M162" s="22"/>
      <c r="N162" s="22"/>
      <c r="O162" s="22"/>
      <c r="P162" s="22">
        <v>35</v>
      </c>
      <c r="Q162" s="22"/>
      <c r="R162" s="22"/>
      <c r="S162" s="22"/>
      <c r="T162" s="22"/>
      <c r="U162" s="22"/>
      <c r="V162" s="22"/>
      <c r="W162" s="22"/>
      <c r="X162" s="22">
        <v>15</v>
      </c>
      <c r="Y162" s="22"/>
      <c r="Z162" s="22"/>
      <c r="AA162" s="22"/>
      <c r="AB162" s="22"/>
      <c r="AC162" s="22"/>
      <c r="AD162" s="22"/>
      <c r="AE162" s="22"/>
      <c r="AF162" s="22">
        <f t="shared" si="4"/>
        <v>100</v>
      </c>
    </row>
    <row r="163" spans="1:32" x14ac:dyDescent="0.25">
      <c r="A163" s="21" t="s">
        <v>747</v>
      </c>
      <c r="B163" s="37" t="s">
        <v>873</v>
      </c>
      <c r="C163" s="21" t="s">
        <v>1172</v>
      </c>
      <c r="D163" s="21" t="s">
        <v>748</v>
      </c>
      <c r="E163" s="22">
        <v>0</v>
      </c>
      <c r="F163" s="22"/>
      <c r="G163" s="22"/>
      <c r="H163" s="22"/>
      <c r="I163" s="22">
        <v>100</v>
      </c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>
        <f t="shared" si="4"/>
        <v>100</v>
      </c>
    </row>
    <row r="164" spans="1:32" x14ac:dyDescent="0.25">
      <c r="A164" s="21" t="s">
        <v>876</v>
      </c>
      <c r="B164" s="37" t="s">
        <v>873</v>
      </c>
      <c r="C164" s="21" t="s">
        <v>874</v>
      </c>
      <c r="D164" s="21" t="s">
        <v>877</v>
      </c>
      <c r="E164" s="22">
        <v>0</v>
      </c>
      <c r="F164" s="22"/>
      <c r="G164" s="22"/>
      <c r="H164" s="22">
        <v>74</v>
      </c>
      <c r="I164" s="22"/>
      <c r="J164" s="22">
        <v>2</v>
      </c>
      <c r="K164" s="22">
        <v>13</v>
      </c>
      <c r="L164" s="22"/>
      <c r="M164" s="22"/>
      <c r="N164" s="22"/>
      <c r="O164" s="22"/>
      <c r="P164" s="22"/>
      <c r="Q164" s="22"/>
      <c r="R164" s="22">
        <v>7</v>
      </c>
      <c r="S164" s="22"/>
      <c r="T164" s="22">
        <v>3</v>
      </c>
      <c r="U164" s="22"/>
      <c r="V164" s="22"/>
      <c r="W164" s="22"/>
      <c r="X164" s="22">
        <v>1</v>
      </c>
      <c r="Y164" s="22"/>
      <c r="Z164" s="22"/>
      <c r="AA164" s="22"/>
      <c r="AB164" s="22"/>
      <c r="AC164" s="22"/>
      <c r="AD164" s="22"/>
      <c r="AE164" s="22"/>
      <c r="AF164" s="22">
        <f t="shared" si="4"/>
        <v>100</v>
      </c>
    </row>
    <row r="165" spans="1:32" x14ac:dyDescent="0.25">
      <c r="A165" s="21" t="s">
        <v>878</v>
      </c>
      <c r="B165" s="37" t="s">
        <v>873</v>
      </c>
      <c r="C165" s="21" t="s">
        <v>874</v>
      </c>
      <c r="D165" s="21" t="s">
        <v>879</v>
      </c>
      <c r="E165" s="22">
        <v>0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>
        <v>38</v>
      </c>
      <c r="S165" s="22"/>
      <c r="T165" s="22"/>
      <c r="U165" s="22"/>
      <c r="V165" s="22"/>
      <c r="W165" s="22">
        <v>62</v>
      </c>
      <c r="X165" s="22"/>
      <c r="Y165" s="22"/>
      <c r="Z165" s="22"/>
      <c r="AA165" s="22"/>
      <c r="AB165" s="22"/>
      <c r="AC165" s="22"/>
      <c r="AD165" s="22"/>
      <c r="AE165" s="22"/>
      <c r="AF165" s="22">
        <f t="shared" si="4"/>
        <v>100</v>
      </c>
    </row>
    <row r="166" spans="1:32" x14ac:dyDescent="0.25">
      <c r="A166" s="21" t="s">
        <v>1176</v>
      </c>
      <c r="B166" s="37" t="s">
        <v>1177</v>
      </c>
      <c r="C166" s="21" t="s">
        <v>1178</v>
      </c>
      <c r="D166" s="21" t="s">
        <v>1179</v>
      </c>
      <c r="E166" s="22">
        <v>0</v>
      </c>
      <c r="F166" s="22"/>
      <c r="G166" s="22"/>
      <c r="H166" s="22">
        <v>1</v>
      </c>
      <c r="I166" s="22"/>
      <c r="J166" s="22"/>
      <c r="K166" s="22"/>
      <c r="L166" s="22"/>
      <c r="M166" s="22"/>
      <c r="N166" s="22"/>
      <c r="O166" s="22"/>
      <c r="P166" s="22"/>
      <c r="Q166" s="22"/>
      <c r="R166" s="22">
        <v>2</v>
      </c>
      <c r="S166" s="22"/>
      <c r="T166" s="22">
        <v>5</v>
      </c>
      <c r="U166" s="22"/>
      <c r="V166" s="22"/>
      <c r="W166" s="22">
        <v>89</v>
      </c>
      <c r="X166" s="22">
        <v>3</v>
      </c>
      <c r="Y166" s="22"/>
      <c r="Z166" s="22"/>
      <c r="AA166" s="22"/>
      <c r="AB166" s="22"/>
      <c r="AC166" s="22"/>
      <c r="AD166" s="22"/>
      <c r="AE166" s="22"/>
      <c r="AF166" s="22">
        <f t="shared" si="4"/>
        <v>100</v>
      </c>
    </row>
    <row r="167" spans="1:32" x14ac:dyDescent="0.25">
      <c r="A167" s="21" t="s">
        <v>1031</v>
      </c>
      <c r="B167" s="37" t="s">
        <v>1032</v>
      </c>
      <c r="C167" s="21" t="s">
        <v>1033</v>
      </c>
      <c r="D167" s="21" t="s">
        <v>1034</v>
      </c>
      <c r="E167" s="22">
        <v>0</v>
      </c>
      <c r="F167" s="22">
        <v>0.34</v>
      </c>
      <c r="G167" s="22"/>
      <c r="H167" s="22">
        <v>2.6</v>
      </c>
      <c r="I167" s="22"/>
      <c r="J167" s="22"/>
      <c r="K167" s="22">
        <v>1.97</v>
      </c>
      <c r="L167" s="22"/>
      <c r="M167" s="22">
        <v>1.82</v>
      </c>
      <c r="N167" s="22">
        <v>0.82</v>
      </c>
      <c r="O167" s="22">
        <v>1.68</v>
      </c>
      <c r="P167" s="22"/>
      <c r="Q167" s="22">
        <v>0.46</v>
      </c>
      <c r="R167" s="22">
        <v>3.23</v>
      </c>
      <c r="S167" s="22"/>
      <c r="T167" s="22">
        <v>1.31</v>
      </c>
      <c r="U167" s="22"/>
      <c r="V167" s="22"/>
      <c r="W167" s="22"/>
      <c r="X167" s="22">
        <v>1.0900000000000001</v>
      </c>
      <c r="Y167" s="22">
        <f>20.91+60.37</f>
        <v>81.28</v>
      </c>
      <c r="Z167" s="22">
        <v>1.83</v>
      </c>
      <c r="AA167" s="22"/>
      <c r="AB167" s="22">
        <v>0.32</v>
      </c>
      <c r="AC167" s="22"/>
      <c r="AD167" s="22"/>
      <c r="AE167" s="22">
        <v>0.82</v>
      </c>
      <c r="AF167" s="22">
        <f t="shared" si="4"/>
        <v>99.57</v>
      </c>
    </row>
    <row r="168" spans="1:32" x14ac:dyDescent="0.25">
      <c r="A168" s="21" t="s">
        <v>1035</v>
      </c>
      <c r="B168" s="37" t="s">
        <v>1032</v>
      </c>
      <c r="C168" s="21" t="s">
        <v>1033</v>
      </c>
      <c r="D168" s="21" t="s">
        <v>1036</v>
      </c>
      <c r="E168" s="22">
        <v>0</v>
      </c>
      <c r="F168" s="22"/>
      <c r="G168" s="22"/>
      <c r="H168" s="22">
        <v>1.21</v>
      </c>
      <c r="I168" s="22"/>
      <c r="J168" s="22"/>
      <c r="K168" s="22">
        <v>6.28</v>
      </c>
      <c r="L168" s="22"/>
      <c r="M168" s="22">
        <v>1.37</v>
      </c>
      <c r="N168" s="22">
        <v>0.68</v>
      </c>
      <c r="O168" s="22">
        <v>3.84</v>
      </c>
      <c r="P168" s="22"/>
      <c r="Q168" s="22">
        <v>0.68</v>
      </c>
      <c r="R168" s="22">
        <v>3.64</v>
      </c>
      <c r="S168" s="22"/>
      <c r="T168" s="22">
        <v>0.57999999999999996</v>
      </c>
      <c r="U168" s="22"/>
      <c r="V168" s="22"/>
      <c r="W168" s="22"/>
      <c r="X168" s="22">
        <v>0.99</v>
      </c>
      <c r="Y168" s="22">
        <f>77.82+1.43</f>
        <v>79.25</v>
      </c>
      <c r="Z168" s="22">
        <v>0.56000000000000005</v>
      </c>
      <c r="AA168" s="22"/>
      <c r="AB168" s="22">
        <v>0.23</v>
      </c>
      <c r="AC168" s="22"/>
      <c r="AD168" s="22"/>
      <c r="AE168" s="22">
        <v>0.63</v>
      </c>
      <c r="AF168" s="22">
        <f t="shared" si="4"/>
        <v>99.94</v>
      </c>
    </row>
    <row r="169" spans="1:32" x14ac:dyDescent="0.25">
      <c r="A169" s="21" t="s">
        <v>1127</v>
      </c>
      <c r="B169" s="37" t="s">
        <v>1032</v>
      </c>
      <c r="C169" s="21" t="s">
        <v>1128</v>
      </c>
      <c r="D169" s="21" t="s">
        <v>1129</v>
      </c>
      <c r="E169" s="22">
        <v>0</v>
      </c>
      <c r="F169" s="22"/>
      <c r="G169" s="22"/>
      <c r="H169" s="22"/>
      <c r="I169" s="22"/>
      <c r="J169" s="22"/>
      <c r="K169" s="22"/>
      <c r="L169" s="22"/>
      <c r="M169" s="22">
        <v>100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>
        <f t="shared" si="4"/>
        <v>100</v>
      </c>
    </row>
    <row r="170" spans="1:32" x14ac:dyDescent="0.25">
      <c r="A170" s="21" t="s">
        <v>376</v>
      </c>
      <c r="B170" s="37" t="s">
        <v>860</v>
      </c>
      <c r="C170" s="21" t="s">
        <v>861</v>
      </c>
      <c r="D170" s="21" t="s">
        <v>377</v>
      </c>
      <c r="E170" s="22">
        <v>0</v>
      </c>
      <c r="F170" s="22"/>
      <c r="G170" s="22"/>
      <c r="H170" s="22">
        <v>2.5</v>
      </c>
      <c r="I170" s="22"/>
      <c r="J170" s="22"/>
      <c r="K170" s="22">
        <v>2.8</v>
      </c>
      <c r="L170" s="22"/>
      <c r="M170" s="22"/>
      <c r="N170" s="22"/>
      <c r="O170" s="22">
        <v>52</v>
      </c>
      <c r="P170" s="22"/>
      <c r="Q170" s="22">
        <v>0.7</v>
      </c>
      <c r="R170" s="22">
        <v>4.3</v>
      </c>
      <c r="S170" s="22"/>
      <c r="T170" s="22">
        <v>3</v>
      </c>
      <c r="U170" s="22">
        <v>8.5</v>
      </c>
      <c r="V170" s="22"/>
      <c r="W170" s="22">
        <v>11.8</v>
      </c>
      <c r="X170" s="22">
        <v>1.3</v>
      </c>
      <c r="Y170" s="22">
        <v>10.5</v>
      </c>
      <c r="Z170" s="22">
        <v>2.8</v>
      </c>
      <c r="AA170" s="22"/>
      <c r="AB170" s="22"/>
      <c r="AC170" s="22"/>
      <c r="AD170" s="22"/>
      <c r="AE170" s="22"/>
      <c r="AF170" s="22">
        <f t="shared" si="4"/>
        <v>100.19999999999999</v>
      </c>
    </row>
    <row r="171" spans="1:32" x14ac:dyDescent="0.25">
      <c r="A171" s="21" t="s">
        <v>751</v>
      </c>
      <c r="B171" s="37" t="s">
        <v>880</v>
      </c>
      <c r="C171" s="21" t="s">
        <v>881</v>
      </c>
      <c r="D171" s="21" t="s">
        <v>752</v>
      </c>
      <c r="E171" s="22">
        <v>0</v>
      </c>
      <c r="F171" s="22"/>
      <c r="G171" s="22"/>
      <c r="H171" s="22">
        <v>2</v>
      </c>
      <c r="I171" s="22"/>
      <c r="J171" s="22"/>
      <c r="K171" s="22">
        <v>15</v>
      </c>
      <c r="L171" s="22"/>
      <c r="M171" s="22">
        <v>15</v>
      </c>
      <c r="N171" s="22"/>
      <c r="O171" s="22">
        <v>61</v>
      </c>
      <c r="P171" s="22"/>
      <c r="Q171" s="22">
        <v>5</v>
      </c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>
        <v>2</v>
      </c>
      <c r="AF171" s="22">
        <f t="shared" si="4"/>
        <v>100</v>
      </c>
    </row>
    <row r="172" spans="1:32" x14ac:dyDescent="0.25">
      <c r="A172" s="21" t="s">
        <v>1170</v>
      </c>
      <c r="B172" s="37" t="s">
        <v>880</v>
      </c>
      <c r="C172" s="21" t="s">
        <v>881</v>
      </c>
      <c r="D172" s="21" t="s">
        <v>1171</v>
      </c>
      <c r="E172" s="22">
        <v>0</v>
      </c>
      <c r="F172" s="22"/>
      <c r="G172" s="22"/>
      <c r="H172" s="22">
        <v>5</v>
      </c>
      <c r="I172" s="22"/>
      <c r="J172" s="22"/>
      <c r="K172" s="22">
        <v>35</v>
      </c>
      <c r="L172" s="22"/>
      <c r="M172" s="22">
        <v>10</v>
      </c>
      <c r="N172" s="22"/>
      <c r="O172" s="22">
        <v>40</v>
      </c>
      <c r="P172" s="22"/>
      <c r="Q172" s="22">
        <v>5</v>
      </c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>
        <v>5</v>
      </c>
      <c r="AF172" s="22">
        <f t="shared" si="4"/>
        <v>100</v>
      </c>
    </row>
    <row r="173" spans="1:32" x14ac:dyDescent="0.25">
      <c r="A173" s="21" t="s">
        <v>1180</v>
      </c>
      <c r="B173" s="37" t="s">
        <v>1182</v>
      </c>
      <c r="C173" s="21" t="s">
        <v>1181</v>
      </c>
      <c r="D173" s="21" t="s">
        <v>1185</v>
      </c>
      <c r="E173" s="22">
        <v>0</v>
      </c>
      <c r="F173" s="22"/>
      <c r="G173" s="22"/>
      <c r="H173" s="22"/>
      <c r="I173" s="22"/>
      <c r="J173" s="22"/>
      <c r="K173" s="22">
        <v>3</v>
      </c>
      <c r="L173" s="22"/>
      <c r="M173" s="22">
        <v>3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>
        <v>4</v>
      </c>
      <c r="AC173" s="22">
        <v>90</v>
      </c>
      <c r="AD173" s="22"/>
      <c r="AE173" s="22"/>
      <c r="AF173" s="22">
        <f t="shared" si="4"/>
        <v>100</v>
      </c>
    </row>
    <row r="174" spans="1:32" x14ac:dyDescent="0.25">
      <c r="A174" s="21" t="s">
        <v>1183</v>
      </c>
      <c r="B174" s="37" t="s">
        <v>1182</v>
      </c>
      <c r="C174" s="21" t="s">
        <v>1181</v>
      </c>
      <c r="D174" s="21" t="s">
        <v>1184</v>
      </c>
      <c r="E174" s="22">
        <v>0</v>
      </c>
      <c r="F174" s="22"/>
      <c r="G174" s="22"/>
      <c r="H174" s="22"/>
      <c r="I174" s="22">
        <v>100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>
        <f t="shared" si="4"/>
        <v>100</v>
      </c>
    </row>
    <row r="175" spans="1:32" x14ac:dyDescent="0.25"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>
        <f t="shared" si="4"/>
        <v>0</v>
      </c>
    </row>
    <row r="176" spans="1:32" x14ac:dyDescent="0.25"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>
        <f t="shared" si="4"/>
        <v>0</v>
      </c>
    </row>
    <row r="177" spans="5:32" x14ac:dyDescent="0.25"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>
        <f t="shared" si="4"/>
        <v>0</v>
      </c>
    </row>
    <row r="178" spans="5:32" x14ac:dyDescent="0.25"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>
        <f t="shared" si="4"/>
        <v>0</v>
      </c>
    </row>
    <row r="179" spans="5:32" x14ac:dyDescent="0.25"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>
        <f t="shared" si="4"/>
        <v>0</v>
      </c>
    </row>
    <row r="180" spans="5:32" x14ac:dyDescent="0.25"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>
        <f t="shared" si="4"/>
        <v>0</v>
      </c>
    </row>
    <row r="181" spans="5:32" x14ac:dyDescent="0.25"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>
        <f t="shared" si="4"/>
        <v>0</v>
      </c>
    </row>
    <row r="182" spans="5:32" x14ac:dyDescent="0.25"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>
        <f t="shared" si="4"/>
        <v>0</v>
      </c>
    </row>
    <row r="183" spans="5:32" x14ac:dyDescent="0.25"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>
        <f t="shared" si="4"/>
        <v>0</v>
      </c>
    </row>
    <row r="184" spans="5:32" x14ac:dyDescent="0.25"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>
        <f t="shared" si="4"/>
        <v>0</v>
      </c>
    </row>
    <row r="185" spans="5:32" x14ac:dyDescent="0.25"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>
        <f t="shared" si="4"/>
        <v>0</v>
      </c>
    </row>
    <row r="186" spans="5:32" x14ac:dyDescent="0.25"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>
        <f t="shared" si="4"/>
        <v>0</v>
      </c>
    </row>
    <row r="187" spans="5:32" x14ac:dyDescent="0.25"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>
        <f t="shared" si="4"/>
        <v>0</v>
      </c>
    </row>
    <row r="188" spans="5:32" x14ac:dyDescent="0.25"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>
        <f t="shared" si="4"/>
        <v>0</v>
      </c>
    </row>
    <row r="189" spans="5:32" x14ac:dyDescent="0.25"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>
        <f t="shared" si="4"/>
        <v>0</v>
      </c>
    </row>
    <row r="190" spans="5:32" x14ac:dyDescent="0.25"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>
        <f t="shared" si="4"/>
        <v>0</v>
      </c>
    </row>
    <row r="191" spans="5:32" x14ac:dyDescent="0.25"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>
        <f t="shared" si="4"/>
        <v>0</v>
      </c>
    </row>
    <row r="192" spans="5:32" x14ac:dyDescent="0.25"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>
        <f t="shared" si="4"/>
        <v>0</v>
      </c>
    </row>
    <row r="193" spans="5:32" x14ac:dyDescent="0.25"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>
        <f t="shared" si="4"/>
        <v>0</v>
      </c>
    </row>
    <row r="194" spans="5:32" x14ac:dyDescent="0.25"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>
        <f t="shared" si="4"/>
        <v>0</v>
      </c>
    </row>
    <row r="195" spans="5:32" x14ac:dyDescent="0.25"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>
        <f t="shared" si="4"/>
        <v>0</v>
      </c>
    </row>
    <row r="196" spans="5:32" x14ac:dyDescent="0.25"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>
        <f t="shared" si="4"/>
        <v>0</v>
      </c>
    </row>
    <row r="197" spans="5:32" x14ac:dyDescent="0.25"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>
        <f t="shared" si="4"/>
        <v>0</v>
      </c>
    </row>
    <row r="198" spans="5:32" x14ac:dyDescent="0.25"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>
        <f t="shared" si="4"/>
        <v>0</v>
      </c>
    </row>
    <row r="199" spans="5:32" x14ac:dyDescent="0.25"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>
        <f t="shared" si="4"/>
        <v>0</v>
      </c>
    </row>
    <row r="200" spans="5:32" x14ac:dyDescent="0.25"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>
        <f t="shared" si="4"/>
        <v>0</v>
      </c>
    </row>
    <row r="201" spans="5:32" x14ac:dyDescent="0.25"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>
        <f t="shared" si="4"/>
        <v>0</v>
      </c>
    </row>
    <row r="202" spans="5:32" x14ac:dyDescent="0.25"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>
        <f t="shared" si="4"/>
        <v>0</v>
      </c>
    </row>
    <row r="203" spans="5:32" x14ac:dyDescent="0.25"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>
        <f t="shared" si="4"/>
        <v>0</v>
      </c>
    </row>
    <row r="204" spans="5:32" x14ac:dyDescent="0.25"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>
        <f t="shared" si="4"/>
        <v>0</v>
      </c>
    </row>
    <row r="205" spans="5:32" x14ac:dyDescent="0.25"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>
        <f t="shared" si="4"/>
        <v>0</v>
      </c>
    </row>
    <row r="206" spans="5:32" x14ac:dyDescent="0.25"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>
        <f t="shared" si="4"/>
        <v>0</v>
      </c>
    </row>
    <row r="207" spans="5:32" x14ac:dyDescent="0.25"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>
        <f t="shared" si="4"/>
        <v>0</v>
      </c>
    </row>
    <row r="208" spans="5:32" x14ac:dyDescent="0.25"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>
        <f t="shared" si="4"/>
        <v>0</v>
      </c>
    </row>
    <row r="209" spans="5:32" x14ac:dyDescent="0.25"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>
        <f t="shared" si="4"/>
        <v>0</v>
      </c>
    </row>
    <row r="210" spans="5:32" x14ac:dyDescent="0.25"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>
        <f t="shared" si="4"/>
        <v>0</v>
      </c>
    </row>
    <row r="211" spans="5:32" x14ac:dyDescent="0.25"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>
        <f t="shared" si="4"/>
        <v>0</v>
      </c>
    </row>
    <row r="212" spans="5:32" x14ac:dyDescent="0.25"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>
        <f t="shared" si="4"/>
        <v>0</v>
      </c>
    </row>
    <row r="213" spans="5:32" x14ac:dyDescent="0.25"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>
        <f t="shared" si="4"/>
        <v>0</v>
      </c>
    </row>
    <row r="214" spans="5:32" x14ac:dyDescent="0.25"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>
        <f t="shared" si="4"/>
        <v>0</v>
      </c>
    </row>
    <row r="215" spans="5:32" x14ac:dyDescent="0.25"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>
        <f t="shared" ref="AF215:AF278" si="5">SUM(E215:AE215)</f>
        <v>0</v>
      </c>
    </row>
    <row r="216" spans="5:32" x14ac:dyDescent="0.25"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>
        <f t="shared" si="5"/>
        <v>0</v>
      </c>
    </row>
    <row r="217" spans="5:32" x14ac:dyDescent="0.25"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>
        <f t="shared" si="5"/>
        <v>0</v>
      </c>
    </row>
    <row r="218" spans="5:32" x14ac:dyDescent="0.25"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>
        <f t="shared" si="5"/>
        <v>0</v>
      </c>
    </row>
    <row r="219" spans="5:32" x14ac:dyDescent="0.25"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>
        <f t="shared" si="5"/>
        <v>0</v>
      </c>
    </row>
    <row r="220" spans="5:32" x14ac:dyDescent="0.25"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>
        <f t="shared" si="5"/>
        <v>0</v>
      </c>
    </row>
    <row r="221" spans="5:32" x14ac:dyDescent="0.25"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>
        <f t="shared" si="5"/>
        <v>0</v>
      </c>
    </row>
    <row r="222" spans="5:32" x14ac:dyDescent="0.25"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>
        <f t="shared" si="5"/>
        <v>0</v>
      </c>
    </row>
    <row r="223" spans="5:32" x14ac:dyDescent="0.25"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>
        <f t="shared" si="5"/>
        <v>0</v>
      </c>
    </row>
    <row r="224" spans="5:32" x14ac:dyDescent="0.25"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>
        <f t="shared" si="5"/>
        <v>0</v>
      </c>
    </row>
    <row r="225" spans="5:32" x14ac:dyDescent="0.25"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>
        <f t="shared" si="5"/>
        <v>0</v>
      </c>
    </row>
    <row r="226" spans="5:32" x14ac:dyDescent="0.25"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>
        <f t="shared" si="5"/>
        <v>0</v>
      </c>
    </row>
    <row r="227" spans="5:32" x14ac:dyDescent="0.25"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>
        <f t="shared" si="5"/>
        <v>0</v>
      </c>
    </row>
    <row r="228" spans="5:32" x14ac:dyDescent="0.25"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>
        <f t="shared" si="5"/>
        <v>0</v>
      </c>
    </row>
    <row r="229" spans="5:32" x14ac:dyDescent="0.25"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>
        <f t="shared" si="5"/>
        <v>0</v>
      </c>
    </row>
    <row r="230" spans="5:32" x14ac:dyDescent="0.25"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>
        <f t="shared" si="5"/>
        <v>0</v>
      </c>
    </row>
    <row r="231" spans="5:32" x14ac:dyDescent="0.25"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>
        <f t="shared" si="5"/>
        <v>0</v>
      </c>
    </row>
    <row r="232" spans="5:32" x14ac:dyDescent="0.25"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>
        <f t="shared" si="5"/>
        <v>0</v>
      </c>
    </row>
    <row r="233" spans="5:32" x14ac:dyDescent="0.25"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>
        <f t="shared" si="5"/>
        <v>0</v>
      </c>
    </row>
    <row r="234" spans="5:32" x14ac:dyDescent="0.25"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>
        <f t="shared" si="5"/>
        <v>0</v>
      </c>
    </row>
    <row r="235" spans="5:32" x14ac:dyDescent="0.25"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>
        <f t="shared" si="5"/>
        <v>0</v>
      </c>
    </row>
    <row r="236" spans="5:32" x14ac:dyDescent="0.25"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>
        <f t="shared" si="5"/>
        <v>0</v>
      </c>
    </row>
    <row r="237" spans="5:32" x14ac:dyDescent="0.25"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>
        <f t="shared" si="5"/>
        <v>0</v>
      </c>
    </row>
    <row r="238" spans="5:32" x14ac:dyDescent="0.25"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>
        <f t="shared" si="5"/>
        <v>0</v>
      </c>
    </row>
    <row r="239" spans="5:32" x14ac:dyDescent="0.25"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>
        <f t="shared" si="5"/>
        <v>0</v>
      </c>
    </row>
    <row r="240" spans="5:32" x14ac:dyDescent="0.25"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>
        <f t="shared" si="5"/>
        <v>0</v>
      </c>
    </row>
    <row r="241" spans="5:32" x14ac:dyDescent="0.25"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>
        <f t="shared" si="5"/>
        <v>0</v>
      </c>
    </row>
    <row r="242" spans="5:32" x14ac:dyDescent="0.25"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>
        <f t="shared" si="5"/>
        <v>0</v>
      </c>
    </row>
    <row r="243" spans="5:32" x14ac:dyDescent="0.25"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>
        <f t="shared" si="5"/>
        <v>0</v>
      </c>
    </row>
    <row r="244" spans="5:32" x14ac:dyDescent="0.25"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>
        <f t="shared" si="5"/>
        <v>0</v>
      </c>
    </row>
    <row r="245" spans="5:32" x14ac:dyDescent="0.25"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>
        <f t="shared" si="5"/>
        <v>0</v>
      </c>
    </row>
    <row r="246" spans="5:32" x14ac:dyDescent="0.25"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>
        <f t="shared" si="5"/>
        <v>0</v>
      </c>
    </row>
    <row r="247" spans="5:32" x14ac:dyDescent="0.25"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>
        <f t="shared" si="5"/>
        <v>0</v>
      </c>
    </row>
    <row r="248" spans="5:32" x14ac:dyDescent="0.25"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>
        <f t="shared" si="5"/>
        <v>0</v>
      </c>
    </row>
    <row r="249" spans="5:32" x14ac:dyDescent="0.25"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>
        <f t="shared" si="5"/>
        <v>0</v>
      </c>
    </row>
    <row r="250" spans="5:32" x14ac:dyDescent="0.25"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>
        <f t="shared" si="5"/>
        <v>0</v>
      </c>
    </row>
    <row r="251" spans="5:32" x14ac:dyDescent="0.25"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>
        <f t="shared" si="5"/>
        <v>0</v>
      </c>
    </row>
    <row r="252" spans="5:32" x14ac:dyDescent="0.25"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>
        <f t="shared" si="5"/>
        <v>0</v>
      </c>
    </row>
    <row r="253" spans="5:32" x14ac:dyDescent="0.25"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>
        <f t="shared" si="5"/>
        <v>0</v>
      </c>
    </row>
    <row r="254" spans="5:32" x14ac:dyDescent="0.25"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>
        <f t="shared" si="5"/>
        <v>0</v>
      </c>
    </row>
    <row r="255" spans="5:32" x14ac:dyDescent="0.25"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>
        <f t="shared" si="5"/>
        <v>0</v>
      </c>
    </row>
    <row r="256" spans="5:32" x14ac:dyDescent="0.25"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>
        <f t="shared" si="5"/>
        <v>0</v>
      </c>
    </row>
    <row r="257" spans="5:32" x14ac:dyDescent="0.25"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>
        <f t="shared" si="5"/>
        <v>0</v>
      </c>
    </row>
    <row r="258" spans="5:32" x14ac:dyDescent="0.25"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>
        <f t="shared" si="5"/>
        <v>0</v>
      </c>
    </row>
    <row r="259" spans="5:32" x14ac:dyDescent="0.25"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>
        <f t="shared" si="5"/>
        <v>0</v>
      </c>
    </row>
    <row r="260" spans="5:32" x14ac:dyDescent="0.25"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>
        <f t="shared" si="5"/>
        <v>0</v>
      </c>
    </row>
    <row r="261" spans="5:32" x14ac:dyDescent="0.25"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>
        <f t="shared" si="5"/>
        <v>0</v>
      </c>
    </row>
    <row r="262" spans="5:32" x14ac:dyDescent="0.25"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>
        <f t="shared" si="5"/>
        <v>0</v>
      </c>
    </row>
    <row r="263" spans="5:32" x14ac:dyDescent="0.25"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>
        <f t="shared" si="5"/>
        <v>0</v>
      </c>
    </row>
    <row r="264" spans="5:32" x14ac:dyDescent="0.25"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>
        <f t="shared" si="5"/>
        <v>0</v>
      </c>
    </row>
    <row r="265" spans="5:32" x14ac:dyDescent="0.25"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>
        <f t="shared" si="5"/>
        <v>0</v>
      </c>
    </row>
    <row r="266" spans="5:32" x14ac:dyDescent="0.25"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>
        <f t="shared" si="5"/>
        <v>0</v>
      </c>
    </row>
    <row r="267" spans="5:32" x14ac:dyDescent="0.25"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>
        <f t="shared" si="5"/>
        <v>0</v>
      </c>
    </row>
    <row r="268" spans="5:32" x14ac:dyDescent="0.25"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>
        <f t="shared" si="5"/>
        <v>0</v>
      </c>
    </row>
    <row r="269" spans="5:32" x14ac:dyDescent="0.25"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>
        <f t="shared" si="5"/>
        <v>0</v>
      </c>
    </row>
    <row r="270" spans="5:32" x14ac:dyDescent="0.25"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>
        <f t="shared" si="5"/>
        <v>0</v>
      </c>
    </row>
    <row r="271" spans="5:32" x14ac:dyDescent="0.25"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>
        <f t="shared" si="5"/>
        <v>0</v>
      </c>
    </row>
    <row r="272" spans="5:32" x14ac:dyDescent="0.25"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>
        <f t="shared" si="5"/>
        <v>0</v>
      </c>
    </row>
    <row r="273" spans="5:32" x14ac:dyDescent="0.25"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>
        <f t="shared" si="5"/>
        <v>0</v>
      </c>
    </row>
    <row r="274" spans="5:32" x14ac:dyDescent="0.25"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>
        <f t="shared" si="5"/>
        <v>0</v>
      </c>
    </row>
    <row r="275" spans="5:32" x14ac:dyDescent="0.25"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>
        <f t="shared" si="5"/>
        <v>0</v>
      </c>
    </row>
    <row r="276" spans="5:32" x14ac:dyDescent="0.25"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>
        <f t="shared" si="5"/>
        <v>0</v>
      </c>
    </row>
    <row r="277" spans="5:32" x14ac:dyDescent="0.25"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>
        <f t="shared" si="5"/>
        <v>0</v>
      </c>
    </row>
    <row r="278" spans="5:32" x14ac:dyDescent="0.25"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>
        <f t="shared" si="5"/>
        <v>0</v>
      </c>
    </row>
    <row r="279" spans="5:32" x14ac:dyDescent="0.25"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>
        <f t="shared" ref="AF279:AF342" si="6">SUM(E279:AE279)</f>
        <v>0</v>
      </c>
    </row>
    <row r="280" spans="5:32" x14ac:dyDescent="0.25"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>
        <f t="shared" si="6"/>
        <v>0</v>
      </c>
    </row>
    <row r="281" spans="5:32" x14ac:dyDescent="0.25"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>
        <f t="shared" si="6"/>
        <v>0</v>
      </c>
    </row>
    <row r="282" spans="5:32" x14ac:dyDescent="0.25"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>
        <f t="shared" si="6"/>
        <v>0</v>
      </c>
    </row>
    <row r="283" spans="5:32" x14ac:dyDescent="0.25"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>
        <f t="shared" si="6"/>
        <v>0</v>
      </c>
    </row>
    <row r="284" spans="5:32" x14ac:dyDescent="0.25"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>
        <f t="shared" si="6"/>
        <v>0</v>
      </c>
    </row>
    <row r="285" spans="5:32" x14ac:dyDescent="0.25"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>
        <f t="shared" si="6"/>
        <v>0</v>
      </c>
    </row>
    <row r="286" spans="5:32" x14ac:dyDescent="0.25"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>
        <f t="shared" si="6"/>
        <v>0</v>
      </c>
    </row>
    <row r="287" spans="5:32" x14ac:dyDescent="0.25"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>
        <f t="shared" si="6"/>
        <v>0</v>
      </c>
    </row>
    <row r="288" spans="5:32" x14ac:dyDescent="0.25"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>
        <f t="shared" si="6"/>
        <v>0</v>
      </c>
    </row>
    <row r="289" spans="5:32" x14ac:dyDescent="0.25"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>
        <f t="shared" si="6"/>
        <v>0</v>
      </c>
    </row>
    <row r="290" spans="5:32" x14ac:dyDescent="0.25"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>
        <f t="shared" si="6"/>
        <v>0</v>
      </c>
    </row>
    <row r="291" spans="5:32" x14ac:dyDescent="0.25"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>
        <f t="shared" si="6"/>
        <v>0</v>
      </c>
    </row>
    <row r="292" spans="5:32" x14ac:dyDescent="0.25"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>
        <f t="shared" si="6"/>
        <v>0</v>
      </c>
    </row>
    <row r="293" spans="5:32" x14ac:dyDescent="0.25"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>
        <f t="shared" si="6"/>
        <v>0</v>
      </c>
    </row>
    <row r="294" spans="5:32" x14ac:dyDescent="0.25"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>
        <f t="shared" si="6"/>
        <v>0</v>
      </c>
    </row>
    <row r="295" spans="5:32" x14ac:dyDescent="0.25"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>
        <f t="shared" si="6"/>
        <v>0</v>
      </c>
    </row>
    <row r="296" spans="5:32" x14ac:dyDescent="0.25"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>
        <f t="shared" si="6"/>
        <v>0</v>
      </c>
    </row>
    <row r="297" spans="5:32" x14ac:dyDescent="0.25"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>
        <f t="shared" si="6"/>
        <v>0</v>
      </c>
    </row>
    <row r="298" spans="5:32" x14ac:dyDescent="0.25"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>
        <f t="shared" si="6"/>
        <v>0</v>
      </c>
    </row>
    <row r="299" spans="5:32" x14ac:dyDescent="0.25"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>
        <f t="shared" si="6"/>
        <v>0</v>
      </c>
    </row>
    <row r="300" spans="5:32" x14ac:dyDescent="0.25"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>
        <f t="shared" si="6"/>
        <v>0</v>
      </c>
    </row>
    <row r="301" spans="5:32" x14ac:dyDescent="0.25"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>
        <f t="shared" si="6"/>
        <v>0</v>
      </c>
    </row>
    <row r="302" spans="5:32" x14ac:dyDescent="0.25"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>
        <f t="shared" si="6"/>
        <v>0</v>
      </c>
    </row>
    <row r="303" spans="5:32" x14ac:dyDescent="0.25"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>
        <f t="shared" si="6"/>
        <v>0</v>
      </c>
    </row>
    <row r="304" spans="5:32" x14ac:dyDescent="0.25"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>
        <f t="shared" si="6"/>
        <v>0</v>
      </c>
    </row>
    <row r="305" spans="5:32" x14ac:dyDescent="0.25"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>
        <f t="shared" si="6"/>
        <v>0</v>
      </c>
    </row>
    <row r="306" spans="5:32" x14ac:dyDescent="0.25"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>
        <f t="shared" si="6"/>
        <v>0</v>
      </c>
    </row>
    <row r="307" spans="5:32" x14ac:dyDescent="0.25"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>
        <f t="shared" si="6"/>
        <v>0</v>
      </c>
    </row>
    <row r="308" spans="5:32" x14ac:dyDescent="0.25"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>
        <f t="shared" si="6"/>
        <v>0</v>
      </c>
    </row>
    <row r="309" spans="5:32" x14ac:dyDescent="0.25"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>
        <f t="shared" si="6"/>
        <v>0</v>
      </c>
    </row>
    <row r="310" spans="5:32" x14ac:dyDescent="0.25"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>
        <f t="shared" si="6"/>
        <v>0</v>
      </c>
    </row>
    <row r="311" spans="5:32" x14ac:dyDescent="0.25"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>
        <f t="shared" si="6"/>
        <v>0</v>
      </c>
    </row>
    <row r="312" spans="5:32" x14ac:dyDescent="0.25"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>
        <f t="shared" si="6"/>
        <v>0</v>
      </c>
    </row>
    <row r="313" spans="5:32" x14ac:dyDescent="0.25"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>
        <f t="shared" si="6"/>
        <v>0</v>
      </c>
    </row>
    <row r="314" spans="5:32" x14ac:dyDescent="0.25"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>
        <f t="shared" si="6"/>
        <v>0</v>
      </c>
    </row>
    <row r="315" spans="5:32" x14ac:dyDescent="0.25"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>
        <f t="shared" si="6"/>
        <v>0</v>
      </c>
    </row>
    <row r="316" spans="5:32" x14ac:dyDescent="0.25"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>
        <f t="shared" si="6"/>
        <v>0</v>
      </c>
    </row>
    <row r="317" spans="5:32" x14ac:dyDescent="0.25"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>
        <f t="shared" si="6"/>
        <v>0</v>
      </c>
    </row>
    <row r="318" spans="5:32" x14ac:dyDescent="0.25"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>
        <f t="shared" si="6"/>
        <v>0</v>
      </c>
    </row>
    <row r="319" spans="5:32" x14ac:dyDescent="0.25"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>
        <f t="shared" si="6"/>
        <v>0</v>
      </c>
    </row>
    <row r="320" spans="5:32" x14ac:dyDescent="0.25"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>
        <f t="shared" si="6"/>
        <v>0</v>
      </c>
    </row>
    <row r="321" spans="5:32" x14ac:dyDescent="0.25"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>
        <f t="shared" si="6"/>
        <v>0</v>
      </c>
    </row>
    <row r="322" spans="5:32" x14ac:dyDescent="0.25"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>
        <f t="shared" si="6"/>
        <v>0</v>
      </c>
    </row>
    <row r="323" spans="5:32" x14ac:dyDescent="0.25"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>
        <f t="shared" si="6"/>
        <v>0</v>
      </c>
    </row>
    <row r="324" spans="5:32" x14ac:dyDescent="0.25"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>
        <f t="shared" si="6"/>
        <v>0</v>
      </c>
    </row>
    <row r="325" spans="5:32" x14ac:dyDescent="0.25"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>
        <f t="shared" si="6"/>
        <v>0</v>
      </c>
    </row>
    <row r="326" spans="5:32" x14ac:dyDescent="0.25"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>
        <f t="shared" si="6"/>
        <v>0</v>
      </c>
    </row>
    <row r="327" spans="5:32" x14ac:dyDescent="0.25"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>
        <f t="shared" si="6"/>
        <v>0</v>
      </c>
    </row>
    <row r="328" spans="5:32" x14ac:dyDescent="0.25"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>
        <f t="shared" si="6"/>
        <v>0</v>
      </c>
    </row>
    <row r="329" spans="5:32" x14ac:dyDescent="0.25"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>
        <f t="shared" si="6"/>
        <v>0</v>
      </c>
    </row>
    <row r="330" spans="5:32" x14ac:dyDescent="0.25"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>
        <f t="shared" si="6"/>
        <v>0</v>
      </c>
    </row>
    <row r="331" spans="5:32" x14ac:dyDescent="0.25"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>
        <f t="shared" si="6"/>
        <v>0</v>
      </c>
    </row>
    <row r="332" spans="5:32" x14ac:dyDescent="0.25"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>
        <f t="shared" si="6"/>
        <v>0</v>
      </c>
    </row>
    <row r="333" spans="5:32" x14ac:dyDescent="0.25"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>
        <f t="shared" si="6"/>
        <v>0</v>
      </c>
    </row>
    <row r="334" spans="5:32" x14ac:dyDescent="0.25"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>
        <f t="shared" si="6"/>
        <v>0</v>
      </c>
    </row>
    <row r="335" spans="5:32" x14ac:dyDescent="0.25"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>
        <f t="shared" si="6"/>
        <v>0</v>
      </c>
    </row>
    <row r="336" spans="5:32" x14ac:dyDescent="0.25"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>
        <f t="shared" si="6"/>
        <v>0</v>
      </c>
    </row>
    <row r="337" spans="5:32" x14ac:dyDescent="0.25"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>
        <f t="shared" si="6"/>
        <v>0</v>
      </c>
    </row>
    <row r="338" spans="5:32" x14ac:dyDescent="0.25"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>
        <f t="shared" si="6"/>
        <v>0</v>
      </c>
    </row>
    <row r="339" spans="5:32" x14ac:dyDescent="0.25"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>
        <f t="shared" si="6"/>
        <v>0</v>
      </c>
    </row>
    <row r="340" spans="5:32" x14ac:dyDescent="0.25"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>
        <f t="shared" si="6"/>
        <v>0</v>
      </c>
    </row>
    <row r="341" spans="5:32" x14ac:dyDescent="0.25"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>
        <f t="shared" si="6"/>
        <v>0</v>
      </c>
    </row>
    <row r="342" spans="5:32" x14ac:dyDescent="0.25"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>
        <f t="shared" si="6"/>
        <v>0</v>
      </c>
    </row>
    <row r="343" spans="5:32" x14ac:dyDescent="0.25"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>
        <f t="shared" ref="AF343:AF369" si="7">SUM(E343:AE343)</f>
        <v>0</v>
      </c>
    </row>
    <row r="344" spans="5:32" x14ac:dyDescent="0.25"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>
        <f t="shared" si="7"/>
        <v>0</v>
      </c>
    </row>
    <row r="345" spans="5:32" x14ac:dyDescent="0.25"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>
        <f t="shared" si="7"/>
        <v>0</v>
      </c>
    </row>
    <row r="346" spans="5:32" x14ac:dyDescent="0.25"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>
        <f t="shared" si="7"/>
        <v>0</v>
      </c>
    </row>
    <row r="347" spans="5:32" x14ac:dyDescent="0.25"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>
        <f t="shared" si="7"/>
        <v>0</v>
      </c>
    </row>
    <row r="348" spans="5:32" x14ac:dyDescent="0.25"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>
        <f t="shared" si="7"/>
        <v>0</v>
      </c>
    </row>
    <row r="349" spans="5:32" x14ac:dyDescent="0.25"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>
        <f t="shared" si="7"/>
        <v>0</v>
      </c>
    </row>
    <row r="350" spans="5:32" x14ac:dyDescent="0.25"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>
        <f t="shared" si="7"/>
        <v>0</v>
      </c>
    </row>
    <row r="351" spans="5:32" x14ac:dyDescent="0.25"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>
        <f t="shared" si="7"/>
        <v>0</v>
      </c>
    </row>
    <row r="352" spans="5:32" x14ac:dyDescent="0.25"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>
        <f t="shared" si="7"/>
        <v>0</v>
      </c>
    </row>
    <row r="353" spans="5:32" x14ac:dyDescent="0.25"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>
        <f t="shared" si="7"/>
        <v>0</v>
      </c>
    </row>
    <row r="354" spans="5:32" x14ac:dyDescent="0.25"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>
        <f t="shared" si="7"/>
        <v>0</v>
      </c>
    </row>
    <row r="355" spans="5:32" x14ac:dyDescent="0.25"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>
        <f t="shared" si="7"/>
        <v>0</v>
      </c>
    </row>
    <row r="356" spans="5:32" x14ac:dyDescent="0.25"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>
        <f t="shared" si="7"/>
        <v>0</v>
      </c>
    </row>
    <row r="357" spans="5:32" x14ac:dyDescent="0.25"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>
        <f t="shared" si="7"/>
        <v>0</v>
      </c>
    </row>
    <row r="358" spans="5:32" x14ac:dyDescent="0.25"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>
        <f t="shared" si="7"/>
        <v>0</v>
      </c>
    </row>
    <row r="359" spans="5:32" x14ac:dyDescent="0.25"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>
        <f t="shared" si="7"/>
        <v>0</v>
      </c>
    </row>
    <row r="360" spans="5:32" x14ac:dyDescent="0.25"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>
        <f t="shared" si="7"/>
        <v>0</v>
      </c>
    </row>
    <row r="361" spans="5:32" x14ac:dyDescent="0.25"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>
        <f t="shared" si="7"/>
        <v>0</v>
      </c>
    </row>
    <row r="362" spans="5:32" x14ac:dyDescent="0.25"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>
        <f t="shared" si="7"/>
        <v>0</v>
      </c>
    </row>
    <row r="363" spans="5:32" x14ac:dyDescent="0.25"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>
        <f t="shared" si="7"/>
        <v>0</v>
      </c>
    </row>
    <row r="364" spans="5:32" x14ac:dyDescent="0.25"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>
        <f t="shared" si="7"/>
        <v>0</v>
      </c>
    </row>
    <row r="365" spans="5:32" x14ac:dyDescent="0.25"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>
        <f t="shared" si="7"/>
        <v>0</v>
      </c>
    </row>
    <row r="366" spans="5:32" x14ac:dyDescent="0.25"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>
        <f t="shared" si="7"/>
        <v>0</v>
      </c>
    </row>
    <row r="367" spans="5:32" x14ac:dyDescent="0.25"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>
        <f t="shared" si="7"/>
        <v>0</v>
      </c>
    </row>
    <row r="368" spans="5:32" x14ac:dyDescent="0.25"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>
        <f t="shared" si="7"/>
        <v>0</v>
      </c>
    </row>
    <row r="369" spans="5:32" x14ac:dyDescent="0.25"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>
        <f t="shared" si="7"/>
        <v>0</v>
      </c>
    </row>
    <row r="370" spans="5:32" x14ac:dyDescent="0.25"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spans="5:32" x14ac:dyDescent="0.25"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spans="5:32" x14ac:dyDescent="0.25"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spans="5:32" x14ac:dyDescent="0.25"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spans="5:32" x14ac:dyDescent="0.25"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spans="5:32" x14ac:dyDescent="0.25"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spans="5:32" x14ac:dyDescent="0.25"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spans="5:32" x14ac:dyDescent="0.25"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spans="5:32" x14ac:dyDescent="0.25"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spans="5:32" x14ac:dyDescent="0.25"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spans="5:32" x14ac:dyDescent="0.25"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spans="5:32" x14ac:dyDescent="0.25"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spans="5:32" x14ac:dyDescent="0.25"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spans="5:32" x14ac:dyDescent="0.25"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spans="5:32" x14ac:dyDescent="0.25"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spans="5:32" x14ac:dyDescent="0.25"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5:32" x14ac:dyDescent="0.25"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spans="5:32" x14ac:dyDescent="0.25"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spans="5:32" x14ac:dyDescent="0.25"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spans="5:32" x14ac:dyDescent="0.25"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spans="5:32" x14ac:dyDescent="0.25"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spans="5:32" x14ac:dyDescent="0.25"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spans="5:32" x14ac:dyDescent="0.25"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spans="5:32" x14ac:dyDescent="0.25"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spans="5:32" x14ac:dyDescent="0.25"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5:32" x14ac:dyDescent="0.25"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5:32" x14ac:dyDescent="0.25"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5:32" x14ac:dyDescent="0.25"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spans="5:32" x14ac:dyDescent="0.25"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spans="5:32" x14ac:dyDescent="0.25"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spans="5:32" x14ac:dyDescent="0.25"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spans="5:32" x14ac:dyDescent="0.25"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spans="5:32" x14ac:dyDescent="0.25"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spans="5:32" x14ac:dyDescent="0.25"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spans="5:32" x14ac:dyDescent="0.25"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spans="5:32" x14ac:dyDescent="0.25"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spans="5:32" x14ac:dyDescent="0.25"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spans="5:32" x14ac:dyDescent="0.25"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spans="5:32" x14ac:dyDescent="0.25"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spans="5:32" x14ac:dyDescent="0.25"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spans="5:32" x14ac:dyDescent="0.25"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spans="5:32" x14ac:dyDescent="0.25"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spans="5:32" x14ac:dyDescent="0.25"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spans="5:32" x14ac:dyDescent="0.25"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spans="5:32" x14ac:dyDescent="0.25"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spans="5:32" x14ac:dyDescent="0.25"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5:32" x14ac:dyDescent="0.25"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spans="5:32" x14ac:dyDescent="0.25"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spans="5:32" x14ac:dyDescent="0.25"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spans="5:32" x14ac:dyDescent="0.25"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spans="5:32" x14ac:dyDescent="0.25"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spans="5:32" x14ac:dyDescent="0.25"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spans="5:32" x14ac:dyDescent="0.25"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spans="5:32" x14ac:dyDescent="0.25"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spans="5:32" x14ac:dyDescent="0.25"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5:32" x14ac:dyDescent="0.25"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5:32" x14ac:dyDescent="0.25"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5:32" x14ac:dyDescent="0.25"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spans="5:32" x14ac:dyDescent="0.25"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spans="5:32" x14ac:dyDescent="0.25"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spans="5:32" x14ac:dyDescent="0.25"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spans="5:32" x14ac:dyDescent="0.25"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spans="5:32" x14ac:dyDescent="0.25"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spans="5:32" x14ac:dyDescent="0.25"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spans="5:32" x14ac:dyDescent="0.25"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spans="5:32" x14ac:dyDescent="0.25"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spans="5:32" x14ac:dyDescent="0.25"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spans="5:32" x14ac:dyDescent="0.25"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spans="5:32" x14ac:dyDescent="0.25"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spans="5:32" x14ac:dyDescent="0.25"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spans="5:32" x14ac:dyDescent="0.25"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spans="5:32" x14ac:dyDescent="0.25"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spans="5:32" x14ac:dyDescent="0.25"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spans="5:32" x14ac:dyDescent="0.25"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spans="5:32" x14ac:dyDescent="0.25"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spans="5:32" x14ac:dyDescent="0.25"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5:32" x14ac:dyDescent="0.25"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spans="5:32" x14ac:dyDescent="0.25"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spans="5:32" x14ac:dyDescent="0.25"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spans="5:32" x14ac:dyDescent="0.25"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spans="5:32" x14ac:dyDescent="0.25"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spans="5:32" x14ac:dyDescent="0.25"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spans="5:32" x14ac:dyDescent="0.25"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spans="5:32" x14ac:dyDescent="0.25"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spans="5:32" x14ac:dyDescent="0.25"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5:32" x14ac:dyDescent="0.25"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5:32" x14ac:dyDescent="0.25"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5:32" x14ac:dyDescent="0.25"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spans="5:32" x14ac:dyDescent="0.25"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spans="5:32" x14ac:dyDescent="0.25"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spans="5:32" x14ac:dyDescent="0.25"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spans="5:32" x14ac:dyDescent="0.25"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spans="5:32" x14ac:dyDescent="0.25"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spans="5:32" x14ac:dyDescent="0.25"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spans="5:32" x14ac:dyDescent="0.25"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spans="5:32" x14ac:dyDescent="0.25"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spans="5:32" x14ac:dyDescent="0.25"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spans="5:32" x14ac:dyDescent="0.25"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spans="5:32" x14ac:dyDescent="0.25"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spans="5:32" x14ac:dyDescent="0.25"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spans="5:32" x14ac:dyDescent="0.25"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spans="5:32" x14ac:dyDescent="0.25"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spans="5:32" x14ac:dyDescent="0.25"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spans="5:32" x14ac:dyDescent="0.25"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spans="5:32" x14ac:dyDescent="0.25"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spans="5:32" x14ac:dyDescent="0.25"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5:32" x14ac:dyDescent="0.25"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spans="5:32" x14ac:dyDescent="0.25"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spans="5:32" x14ac:dyDescent="0.25"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spans="5:32" x14ac:dyDescent="0.25"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spans="5:32" x14ac:dyDescent="0.25"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spans="5:32" x14ac:dyDescent="0.25"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spans="5:32" x14ac:dyDescent="0.25"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spans="5:32" x14ac:dyDescent="0.25"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spans="5:32" x14ac:dyDescent="0.25"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5:32" x14ac:dyDescent="0.25"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5:32" x14ac:dyDescent="0.25"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5:32" x14ac:dyDescent="0.25"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spans="5:32" x14ac:dyDescent="0.25"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spans="5:32" x14ac:dyDescent="0.25"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spans="5:32" x14ac:dyDescent="0.25"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spans="5:32" x14ac:dyDescent="0.25"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spans="5:32" x14ac:dyDescent="0.25"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spans="5:32" x14ac:dyDescent="0.25"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spans="5:32" x14ac:dyDescent="0.25"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spans="5:32" x14ac:dyDescent="0.25"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spans="5:32" x14ac:dyDescent="0.25"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spans="5:32" x14ac:dyDescent="0.25"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spans="5:32" x14ac:dyDescent="0.25"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spans="5:32" x14ac:dyDescent="0.25"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spans="5:32" x14ac:dyDescent="0.25"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spans="5:32" x14ac:dyDescent="0.25"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spans="5:32" x14ac:dyDescent="0.25"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spans="5:32" x14ac:dyDescent="0.25"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spans="5:32" x14ac:dyDescent="0.25"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spans="5:32" x14ac:dyDescent="0.25"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5:32" x14ac:dyDescent="0.25"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spans="5:32" x14ac:dyDescent="0.25"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spans="5:32" x14ac:dyDescent="0.25"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spans="5:32" x14ac:dyDescent="0.25"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spans="5:32" x14ac:dyDescent="0.25"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spans="5:32" x14ac:dyDescent="0.25"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spans="5:32" x14ac:dyDescent="0.25"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spans="5:32" x14ac:dyDescent="0.25"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spans="5:32" x14ac:dyDescent="0.25"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5:32" x14ac:dyDescent="0.25"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5:32" x14ac:dyDescent="0.25"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5:32" x14ac:dyDescent="0.25"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spans="5:32" x14ac:dyDescent="0.25"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spans="5:32" x14ac:dyDescent="0.25"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spans="5:32" x14ac:dyDescent="0.25"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spans="5:32" x14ac:dyDescent="0.25"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spans="5:32" x14ac:dyDescent="0.25"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spans="5:32" x14ac:dyDescent="0.25"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spans="5:32" x14ac:dyDescent="0.25"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spans="5:32" x14ac:dyDescent="0.25"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spans="5:32" x14ac:dyDescent="0.25"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spans="5:32" x14ac:dyDescent="0.25"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spans="5:32" x14ac:dyDescent="0.25"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spans="5:32" x14ac:dyDescent="0.25"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spans="5:32" x14ac:dyDescent="0.25"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spans="5:32" x14ac:dyDescent="0.25"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spans="5:32" x14ac:dyDescent="0.25"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spans="5:32" x14ac:dyDescent="0.25"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spans="5:32" x14ac:dyDescent="0.25"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spans="5:32" x14ac:dyDescent="0.25"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5:32" x14ac:dyDescent="0.25"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spans="5:32" x14ac:dyDescent="0.25"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spans="5:32" x14ac:dyDescent="0.25"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spans="5:32" x14ac:dyDescent="0.25"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spans="5:32" x14ac:dyDescent="0.25"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spans="5:32" x14ac:dyDescent="0.25"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spans="5:32" x14ac:dyDescent="0.25"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spans="5:32" x14ac:dyDescent="0.25"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spans="5:32" x14ac:dyDescent="0.25"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5:32" x14ac:dyDescent="0.25"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5:32" x14ac:dyDescent="0.25"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5:32" x14ac:dyDescent="0.25"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spans="5:32" x14ac:dyDescent="0.25"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spans="5:32" x14ac:dyDescent="0.25"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spans="5:32" x14ac:dyDescent="0.25"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spans="5:32" x14ac:dyDescent="0.25"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spans="5:32" x14ac:dyDescent="0.25"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spans="5:32" x14ac:dyDescent="0.25"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spans="5:32" x14ac:dyDescent="0.25"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spans="5:32" x14ac:dyDescent="0.25"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spans="5:32" x14ac:dyDescent="0.25"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spans="5:32" x14ac:dyDescent="0.25"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spans="5:32" x14ac:dyDescent="0.25"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spans="5:32" x14ac:dyDescent="0.25"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spans="5:32" x14ac:dyDescent="0.25"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spans="5:32" x14ac:dyDescent="0.25"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spans="5:32" x14ac:dyDescent="0.25"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spans="5:32" x14ac:dyDescent="0.25"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spans="5:32" x14ac:dyDescent="0.25"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spans="5:32" x14ac:dyDescent="0.25"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5:32" x14ac:dyDescent="0.25"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spans="5:32" x14ac:dyDescent="0.25"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spans="5:32" x14ac:dyDescent="0.25"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spans="5:32" x14ac:dyDescent="0.25"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spans="5:32" x14ac:dyDescent="0.25"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spans="5:32" x14ac:dyDescent="0.25"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spans="5:32" x14ac:dyDescent="0.25"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spans="5:32" x14ac:dyDescent="0.25"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spans="5:32" x14ac:dyDescent="0.25"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5:32" x14ac:dyDescent="0.25"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spans="5:32" x14ac:dyDescent="0.25"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spans="5:32" x14ac:dyDescent="0.25"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spans="5:32" x14ac:dyDescent="0.25"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spans="5:32" x14ac:dyDescent="0.25"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spans="5:32" x14ac:dyDescent="0.25"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spans="5:32" x14ac:dyDescent="0.25"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spans="5:32" x14ac:dyDescent="0.25"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spans="5:32" x14ac:dyDescent="0.25"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spans="5:32" x14ac:dyDescent="0.25"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spans="5:32" x14ac:dyDescent="0.25"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spans="5:32" x14ac:dyDescent="0.25"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spans="5:32" x14ac:dyDescent="0.25"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spans="5:32" x14ac:dyDescent="0.25"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5:32" x14ac:dyDescent="0.25"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5:32" x14ac:dyDescent="0.25"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spans="5:32" x14ac:dyDescent="0.25"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spans="5:32" x14ac:dyDescent="0.25"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spans="5:32" x14ac:dyDescent="0.25"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spans="5:32" x14ac:dyDescent="0.25"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spans="5:32" x14ac:dyDescent="0.25"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5:32" x14ac:dyDescent="0.25"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spans="5:32" x14ac:dyDescent="0.25"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spans="5:32" x14ac:dyDescent="0.25"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5:32" x14ac:dyDescent="0.25"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5:32" x14ac:dyDescent="0.25"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5:32" x14ac:dyDescent="0.25"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5:32" x14ac:dyDescent="0.25"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5:32" x14ac:dyDescent="0.25"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5:32" x14ac:dyDescent="0.25"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5:32" x14ac:dyDescent="0.25"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spans="5:32" x14ac:dyDescent="0.25"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spans="5:32" x14ac:dyDescent="0.25"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spans="5:32" x14ac:dyDescent="0.25"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spans="5:32" x14ac:dyDescent="0.25"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spans="5:32" x14ac:dyDescent="0.25"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spans="5:32" x14ac:dyDescent="0.25"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spans="5:32" x14ac:dyDescent="0.25"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spans="5:32" x14ac:dyDescent="0.25"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spans="5:32" x14ac:dyDescent="0.25"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spans="5:32" x14ac:dyDescent="0.25"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spans="5:32" x14ac:dyDescent="0.25"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spans="5:32" x14ac:dyDescent="0.25"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spans="5:32" x14ac:dyDescent="0.25"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spans="5:32" x14ac:dyDescent="0.25"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spans="5:32" x14ac:dyDescent="0.25"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spans="5:32" x14ac:dyDescent="0.25"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spans="5:32" x14ac:dyDescent="0.25"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spans="5:32" x14ac:dyDescent="0.25"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spans="5:32" x14ac:dyDescent="0.25"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spans="5:32" x14ac:dyDescent="0.25"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5:32" x14ac:dyDescent="0.25"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spans="5:32" x14ac:dyDescent="0.25"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spans="5:32" x14ac:dyDescent="0.25"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5:32" x14ac:dyDescent="0.25"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5:32" x14ac:dyDescent="0.25"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5:32" x14ac:dyDescent="0.25"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5:32" x14ac:dyDescent="0.25"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5:32" x14ac:dyDescent="0.25"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5:32" x14ac:dyDescent="0.25"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5:32" x14ac:dyDescent="0.25"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spans="5:32" x14ac:dyDescent="0.25"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spans="5:32" x14ac:dyDescent="0.25"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spans="5:32" x14ac:dyDescent="0.25"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spans="5:32" x14ac:dyDescent="0.25"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spans="5:32" x14ac:dyDescent="0.25"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spans="5:32" x14ac:dyDescent="0.25"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spans="5:32" x14ac:dyDescent="0.25"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spans="5:32" x14ac:dyDescent="0.25"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spans="5:32" x14ac:dyDescent="0.25"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spans="5:32" x14ac:dyDescent="0.25"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spans="5:32" x14ac:dyDescent="0.25"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spans="5:32" x14ac:dyDescent="0.25"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spans="5:32" x14ac:dyDescent="0.25"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spans="5:32" x14ac:dyDescent="0.25"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spans="5:32" x14ac:dyDescent="0.25"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spans="5:32" x14ac:dyDescent="0.25"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spans="5:32" x14ac:dyDescent="0.25"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spans="5:32" x14ac:dyDescent="0.25"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spans="5:32" x14ac:dyDescent="0.25"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spans="5:32" x14ac:dyDescent="0.25"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5:32" x14ac:dyDescent="0.25"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spans="5:32" x14ac:dyDescent="0.25"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spans="5:32" x14ac:dyDescent="0.25"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5:32" x14ac:dyDescent="0.25"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5:32" x14ac:dyDescent="0.25"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5:32" x14ac:dyDescent="0.25"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5:32" x14ac:dyDescent="0.25"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5:32" x14ac:dyDescent="0.25"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5:32" x14ac:dyDescent="0.25"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5:32" x14ac:dyDescent="0.25"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spans="5:32" x14ac:dyDescent="0.25"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spans="5:32" x14ac:dyDescent="0.25"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spans="5:32" x14ac:dyDescent="0.25"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spans="5:32" x14ac:dyDescent="0.25"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spans="5:32" x14ac:dyDescent="0.25"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spans="5:32" x14ac:dyDescent="0.25"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spans="5:32" x14ac:dyDescent="0.25"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spans="5:32" x14ac:dyDescent="0.25"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spans="5:32" x14ac:dyDescent="0.25"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spans="5:32" x14ac:dyDescent="0.25"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spans="5:32" x14ac:dyDescent="0.25"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spans="5:32" x14ac:dyDescent="0.25"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spans="5:32" x14ac:dyDescent="0.25"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spans="5:32" x14ac:dyDescent="0.25"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spans="5:32" x14ac:dyDescent="0.25"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spans="5:32" x14ac:dyDescent="0.25"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spans="5:32" x14ac:dyDescent="0.25"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spans="5:32" x14ac:dyDescent="0.25"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spans="5:32" x14ac:dyDescent="0.25"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spans="5:32" x14ac:dyDescent="0.25"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5:32" x14ac:dyDescent="0.25"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spans="5:32" x14ac:dyDescent="0.25"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spans="5:32" x14ac:dyDescent="0.25"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5:32" x14ac:dyDescent="0.25"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5:32" x14ac:dyDescent="0.25"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5:32" x14ac:dyDescent="0.25"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5:32" x14ac:dyDescent="0.25"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5:32" x14ac:dyDescent="0.25"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5:32" x14ac:dyDescent="0.25"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5:32" x14ac:dyDescent="0.25"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spans="5:32" x14ac:dyDescent="0.25"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spans="5:32" x14ac:dyDescent="0.25"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spans="5:32" x14ac:dyDescent="0.25"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spans="5:32" x14ac:dyDescent="0.25"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spans="5:32" x14ac:dyDescent="0.25"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spans="5:32" x14ac:dyDescent="0.25"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spans="5:32" x14ac:dyDescent="0.25"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spans="5:32" x14ac:dyDescent="0.25"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spans="5:32" x14ac:dyDescent="0.25"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spans="5:32" x14ac:dyDescent="0.25"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spans="5:32" x14ac:dyDescent="0.25"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spans="5:32" x14ac:dyDescent="0.25"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spans="5:32" x14ac:dyDescent="0.25"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spans="5:32" x14ac:dyDescent="0.25"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spans="5:32" x14ac:dyDescent="0.25"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spans="5:32" x14ac:dyDescent="0.25"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spans="5:32" x14ac:dyDescent="0.25"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spans="5:32" x14ac:dyDescent="0.25"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spans="5:32" x14ac:dyDescent="0.25"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spans="5:32" x14ac:dyDescent="0.25"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5:32" x14ac:dyDescent="0.25"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spans="5:32" x14ac:dyDescent="0.25"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spans="5:32" x14ac:dyDescent="0.25"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5:32" x14ac:dyDescent="0.25"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5:32" x14ac:dyDescent="0.25"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5:32" x14ac:dyDescent="0.25"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5:32" x14ac:dyDescent="0.25"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5:32" x14ac:dyDescent="0.25"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5:32" x14ac:dyDescent="0.25"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5:32" x14ac:dyDescent="0.25"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spans="5:32" x14ac:dyDescent="0.25"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spans="5:32" x14ac:dyDescent="0.25"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spans="5:32" x14ac:dyDescent="0.25"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spans="5:32" x14ac:dyDescent="0.25"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</sheetData>
  <sortState ref="A2:AG716">
    <sortCondition ref="B2:B716"/>
  </sortState>
  <conditionalFormatting sqref="AF1:AF1048576">
    <cfRule type="cellIs" dxfId="0" priority="2" operator="lessThan">
      <formula>95</formula>
    </cfRule>
  </conditionalFormatting>
  <conditionalFormatting sqref="E114:Y114 E1:Z113 AA1:AE114 E115:W115 Z115:AE115 E116:AE141 E143:AE1048576 L142:AE142 E142:J142">
    <cfRule type="colorScale" priority="49">
      <colorScale>
        <cfvo type="min"/>
        <cfvo type="max"/>
        <color rgb="FFFCFCFF"/>
        <color rgb="FF63BE7B"/>
      </colorScale>
    </cfRule>
  </conditionalFormatting>
  <pageMargins left="0.19685039370078741" right="0.19685039370078741" top="0.19685039370078741" bottom="0.19685039370078741" header="0.11811023622047245" footer="0.11811023622047245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8"/>
  <sheetViews>
    <sheetView zoomScale="70" zoomScaleNormal="70" workbookViewId="0">
      <pane ySplit="1" topLeftCell="A2" activePane="bottomLeft" state="frozen"/>
      <selection pane="bottomLeft" activeCell="A2" sqref="A2:A44"/>
    </sheetView>
  </sheetViews>
  <sheetFormatPr defaultRowHeight="15" x14ac:dyDescent="0.25"/>
  <cols>
    <col min="1" max="1" width="11.42578125" style="21" customWidth="1"/>
    <col min="2" max="2" width="11.42578125" style="29" customWidth="1"/>
    <col min="3" max="3" width="12.28515625" style="21" customWidth="1"/>
    <col min="4" max="4" width="10.140625" style="23" bestFit="1" customWidth="1"/>
    <col min="5" max="5" width="12.42578125" style="23" bestFit="1" customWidth="1"/>
    <col min="6" max="6" width="14.42578125" style="23" bestFit="1" customWidth="1"/>
    <col min="7" max="7" width="15.85546875" style="23" bestFit="1" customWidth="1"/>
    <col min="8" max="8" width="13.42578125" style="23" bestFit="1" customWidth="1"/>
    <col min="9" max="9" width="18" style="23" bestFit="1" customWidth="1"/>
    <col min="10" max="10" width="17.140625" style="23" bestFit="1" customWidth="1"/>
    <col min="11" max="11" width="15.42578125" style="23" bestFit="1" customWidth="1"/>
    <col min="12" max="13" width="13" style="23" bestFit="1" customWidth="1"/>
    <col min="14" max="14" width="15.5703125" style="23" bestFit="1" customWidth="1"/>
    <col min="15" max="15" width="10.7109375" style="23" bestFit="1" customWidth="1"/>
    <col min="16" max="16" width="12.140625" style="23" bestFit="1" customWidth="1"/>
    <col min="17" max="17" width="17.7109375" style="23" bestFit="1" customWidth="1"/>
    <col min="18" max="18" width="11.7109375" style="23" bestFit="1" customWidth="1"/>
    <col min="19" max="19" width="18.5703125" style="23" bestFit="1" customWidth="1"/>
    <col min="20" max="20" width="9.140625" style="23"/>
    <col min="21" max="16384" width="9.140625" style="21"/>
  </cols>
  <sheetData>
    <row r="1" spans="1:20" s="27" customFormat="1" ht="12.75" x14ac:dyDescent="0.2">
      <c r="A1" s="25" t="s">
        <v>391</v>
      </c>
      <c r="B1" s="28" t="s">
        <v>390</v>
      </c>
      <c r="C1" s="25" t="s">
        <v>2</v>
      </c>
      <c r="D1" s="26" t="s">
        <v>155</v>
      </c>
      <c r="E1" s="26" t="s">
        <v>285</v>
      </c>
      <c r="F1" s="26" t="s">
        <v>157</v>
      </c>
      <c r="G1" s="26" t="s">
        <v>622</v>
      </c>
      <c r="H1" s="26" t="s">
        <v>159</v>
      </c>
      <c r="I1" s="26" t="s">
        <v>160</v>
      </c>
      <c r="J1" s="26" t="s">
        <v>161</v>
      </c>
      <c r="K1" s="26" t="s">
        <v>370</v>
      </c>
      <c r="L1" s="26" t="s">
        <v>163</v>
      </c>
      <c r="M1" s="26" t="s">
        <v>164</v>
      </c>
      <c r="N1" s="26" t="s">
        <v>167</v>
      </c>
      <c r="O1" s="26" t="s">
        <v>168</v>
      </c>
      <c r="P1" s="26" t="s">
        <v>169</v>
      </c>
      <c r="Q1" s="26" t="s">
        <v>396</v>
      </c>
      <c r="R1" s="26" t="s">
        <v>308</v>
      </c>
      <c r="S1" s="26" t="s">
        <v>541</v>
      </c>
      <c r="T1" s="26" t="s">
        <v>278</v>
      </c>
    </row>
    <row r="2" spans="1:20" x14ac:dyDescent="0.25">
      <c r="A2" s="21" t="s">
        <v>439</v>
      </c>
      <c r="B2" s="29" t="s">
        <v>414</v>
      </c>
      <c r="C2" s="21" t="s">
        <v>448</v>
      </c>
      <c r="D2" s="22">
        <v>0</v>
      </c>
      <c r="E2" s="22"/>
      <c r="F2" s="22"/>
      <c r="G2" s="22">
        <v>7</v>
      </c>
      <c r="H2" s="22"/>
      <c r="I2" s="22"/>
      <c r="J2" s="22"/>
      <c r="K2" s="22"/>
      <c r="L2" s="22">
        <v>32</v>
      </c>
      <c r="M2" s="22"/>
      <c r="N2" s="22"/>
      <c r="O2" s="22"/>
      <c r="P2" s="22">
        <v>54</v>
      </c>
      <c r="Q2" s="22"/>
      <c r="R2" s="22"/>
      <c r="S2" s="22">
        <v>7</v>
      </c>
      <c r="T2" s="22">
        <f t="shared" ref="T2:T33" si="0">SUM(D2:S2)</f>
        <v>100</v>
      </c>
    </row>
    <row r="3" spans="1:20" x14ac:dyDescent="0.25">
      <c r="A3" s="21" t="s">
        <v>392</v>
      </c>
      <c r="B3" s="29" t="s">
        <v>414</v>
      </c>
      <c r="C3" s="21" t="s">
        <v>393</v>
      </c>
      <c r="D3" s="22">
        <v>0</v>
      </c>
      <c r="E3" s="22">
        <v>1.8</v>
      </c>
      <c r="F3" s="22"/>
      <c r="G3" s="22">
        <v>3.6</v>
      </c>
      <c r="H3" s="22"/>
      <c r="I3" s="22"/>
      <c r="J3" s="22"/>
      <c r="K3" s="22"/>
      <c r="L3" s="22">
        <v>29.5</v>
      </c>
      <c r="M3" s="22">
        <v>63.4</v>
      </c>
      <c r="N3" s="22"/>
      <c r="O3" s="22"/>
      <c r="P3" s="22">
        <v>0.1</v>
      </c>
      <c r="Q3" s="22"/>
      <c r="R3" s="22"/>
      <c r="S3" s="22">
        <v>1.6</v>
      </c>
      <c r="T3" s="22">
        <f t="shared" si="0"/>
        <v>99.999999999999986</v>
      </c>
    </row>
    <row r="4" spans="1:20" x14ac:dyDescent="0.25">
      <c r="A4" s="21" t="s">
        <v>392</v>
      </c>
      <c r="B4" s="29" t="s">
        <v>449</v>
      </c>
      <c r="C4" s="21" t="s">
        <v>464</v>
      </c>
      <c r="D4" s="22">
        <v>0</v>
      </c>
      <c r="E4" s="22">
        <v>2.2000000000000002</v>
      </c>
      <c r="F4" s="22"/>
      <c r="G4" s="22">
        <v>2.5</v>
      </c>
      <c r="H4" s="22"/>
      <c r="I4" s="22"/>
      <c r="J4" s="22"/>
      <c r="K4" s="22"/>
      <c r="L4" s="22">
        <v>35.4</v>
      </c>
      <c r="M4" s="22">
        <v>58.6</v>
      </c>
      <c r="N4" s="22"/>
      <c r="O4" s="22"/>
      <c r="P4" s="22">
        <v>0.2</v>
      </c>
      <c r="Q4" s="22">
        <v>0.3</v>
      </c>
      <c r="R4" s="22"/>
      <c r="S4" s="22">
        <v>0.8</v>
      </c>
      <c r="T4" s="22">
        <f t="shared" si="0"/>
        <v>100</v>
      </c>
    </row>
    <row r="5" spans="1:20" x14ac:dyDescent="0.25">
      <c r="A5" s="21" t="s">
        <v>392</v>
      </c>
      <c r="B5" s="29" t="s">
        <v>450</v>
      </c>
      <c r="C5" s="21" t="s">
        <v>465</v>
      </c>
      <c r="D5" s="22">
        <v>0</v>
      </c>
      <c r="E5" s="22">
        <v>1.7</v>
      </c>
      <c r="F5" s="22"/>
      <c r="G5" s="22">
        <v>4.2</v>
      </c>
      <c r="H5" s="22"/>
      <c r="I5" s="22"/>
      <c r="J5" s="22"/>
      <c r="K5" s="22"/>
      <c r="L5" s="22">
        <v>50.6</v>
      </c>
      <c r="M5" s="22">
        <v>41.5</v>
      </c>
      <c r="N5" s="22"/>
      <c r="O5" s="22"/>
      <c r="P5" s="22">
        <v>0.4</v>
      </c>
      <c r="Q5" s="22">
        <v>0.1</v>
      </c>
      <c r="R5" s="22"/>
      <c r="S5" s="22">
        <v>1.5</v>
      </c>
      <c r="T5" s="22">
        <f t="shared" si="0"/>
        <v>100</v>
      </c>
    </row>
    <row r="6" spans="1:20" x14ac:dyDescent="0.25">
      <c r="A6" s="21" t="s">
        <v>392</v>
      </c>
      <c r="B6" s="29" t="s">
        <v>451</v>
      </c>
      <c r="C6" s="21" t="s">
        <v>466</v>
      </c>
      <c r="D6" s="22">
        <v>0</v>
      </c>
      <c r="E6" s="22">
        <v>1.8</v>
      </c>
      <c r="F6" s="22"/>
      <c r="G6" s="22">
        <v>4.0999999999999996</v>
      </c>
      <c r="H6" s="22"/>
      <c r="I6" s="22"/>
      <c r="J6" s="22"/>
      <c r="K6" s="22"/>
      <c r="L6" s="22">
        <v>47.8</v>
      </c>
      <c r="M6" s="22">
        <v>43.3</v>
      </c>
      <c r="N6" s="22"/>
      <c r="O6" s="22"/>
      <c r="P6" s="22">
        <v>0.3</v>
      </c>
      <c r="Q6" s="22">
        <v>0.3</v>
      </c>
      <c r="R6" s="22">
        <v>0.1</v>
      </c>
      <c r="S6" s="22">
        <v>2.2999999999999998</v>
      </c>
      <c r="T6" s="22">
        <f t="shared" si="0"/>
        <v>99.999999999999986</v>
      </c>
    </row>
    <row r="7" spans="1:20" x14ac:dyDescent="0.25">
      <c r="A7" s="21" t="s">
        <v>392</v>
      </c>
      <c r="B7" s="29" t="s">
        <v>452</v>
      </c>
      <c r="C7" s="21" t="s">
        <v>467</v>
      </c>
      <c r="D7" s="22">
        <v>0</v>
      </c>
      <c r="E7" s="22">
        <v>1.5</v>
      </c>
      <c r="F7" s="22"/>
      <c r="G7" s="22">
        <v>2.9</v>
      </c>
      <c r="H7" s="22"/>
      <c r="I7" s="22"/>
      <c r="J7" s="22"/>
      <c r="K7" s="22"/>
      <c r="L7" s="22">
        <v>60.6</v>
      </c>
      <c r="M7" s="22">
        <v>29.4</v>
      </c>
      <c r="N7" s="22"/>
      <c r="O7" s="22"/>
      <c r="P7" s="22">
        <v>0.9</v>
      </c>
      <c r="Q7" s="22">
        <v>1</v>
      </c>
      <c r="R7" s="22"/>
      <c r="S7" s="22">
        <v>3.7</v>
      </c>
      <c r="T7" s="22">
        <f t="shared" si="0"/>
        <v>100.00000000000001</v>
      </c>
    </row>
    <row r="8" spans="1:20" x14ac:dyDescent="0.25">
      <c r="A8" s="21" t="s">
        <v>392</v>
      </c>
      <c r="B8" s="29" t="s">
        <v>453</v>
      </c>
      <c r="C8" s="21" t="s">
        <v>468</v>
      </c>
      <c r="D8" s="22">
        <v>0</v>
      </c>
      <c r="E8" s="22">
        <v>1.4</v>
      </c>
      <c r="F8" s="22"/>
      <c r="G8" s="22">
        <v>3.2</v>
      </c>
      <c r="H8" s="22"/>
      <c r="I8" s="22"/>
      <c r="J8" s="22"/>
      <c r="K8" s="22"/>
      <c r="L8" s="22">
        <v>60.2</v>
      </c>
      <c r="M8" s="22">
        <v>29</v>
      </c>
      <c r="N8" s="22"/>
      <c r="O8" s="22"/>
      <c r="P8" s="22">
        <v>0.9</v>
      </c>
      <c r="Q8" s="22">
        <v>1.3</v>
      </c>
      <c r="R8" s="22">
        <v>0.1</v>
      </c>
      <c r="S8" s="22">
        <v>3.9</v>
      </c>
      <c r="T8" s="22">
        <f t="shared" si="0"/>
        <v>100</v>
      </c>
    </row>
    <row r="9" spans="1:20" x14ac:dyDescent="0.25">
      <c r="A9" s="21" t="s">
        <v>392</v>
      </c>
      <c r="B9" s="29" t="s">
        <v>454</v>
      </c>
      <c r="C9" s="21" t="s">
        <v>469</v>
      </c>
      <c r="D9" s="22">
        <v>0</v>
      </c>
      <c r="E9" s="22">
        <v>2.2999999999999998</v>
      </c>
      <c r="F9" s="22"/>
      <c r="G9" s="22">
        <v>3.4</v>
      </c>
      <c r="H9" s="22"/>
      <c r="I9" s="22"/>
      <c r="J9" s="22"/>
      <c r="K9" s="22"/>
      <c r="L9" s="22">
        <v>52.3</v>
      </c>
      <c r="M9" s="22">
        <v>38.700000000000003</v>
      </c>
      <c r="N9" s="22"/>
      <c r="O9" s="22"/>
      <c r="P9" s="22">
        <v>0.3</v>
      </c>
      <c r="Q9" s="22">
        <v>0.5</v>
      </c>
      <c r="R9" s="22">
        <v>0.1</v>
      </c>
      <c r="S9" s="22">
        <v>2.4</v>
      </c>
      <c r="T9" s="22">
        <f t="shared" si="0"/>
        <v>100</v>
      </c>
    </row>
    <row r="10" spans="1:20" x14ac:dyDescent="0.25">
      <c r="A10" s="21" t="s">
        <v>392</v>
      </c>
      <c r="B10" s="29" t="s">
        <v>455</v>
      </c>
      <c r="C10" s="21" t="s">
        <v>470</v>
      </c>
      <c r="D10" s="22">
        <v>0</v>
      </c>
      <c r="E10" s="22">
        <v>2.1</v>
      </c>
      <c r="F10" s="22"/>
      <c r="G10" s="22">
        <v>2.9</v>
      </c>
      <c r="H10" s="22"/>
      <c r="I10" s="22"/>
      <c r="J10" s="22"/>
      <c r="K10" s="22"/>
      <c r="L10" s="22">
        <v>56.9</v>
      </c>
      <c r="M10" s="22">
        <v>35.9</v>
      </c>
      <c r="N10" s="22"/>
      <c r="O10" s="22"/>
      <c r="P10" s="22">
        <v>0.7</v>
      </c>
      <c r="Q10" s="22">
        <v>0.5</v>
      </c>
      <c r="R10" s="22"/>
      <c r="S10" s="22">
        <v>1</v>
      </c>
      <c r="T10" s="22">
        <f t="shared" si="0"/>
        <v>100</v>
      </c>
    </row>
    <row r="11" spans="1:20" x14ac:dyDescent="0.25">
      <c r="A11" s="21" t="s">
        <v>392</v>
      </c>
      <c r="B11" s="29" t="s">
        <v>456</v>
      </c>
      <c r="C11" s="21" t="s">
        <v>471</v>
      </c>
      <c r="D11" s="22">
        <v>0</v>
      </c>
      <c r="E11" s="22">
        <v>1.8</v>
      </c>
      <c r="F11" s="22"/>
      <c r="G11" s="22">
        <v>5.4</v>
      </c>
      <c r="H11" s="22"/>
      <c r="I11" s="22"/>
      <c r="J11" s="22"/>
      <c r="K11" s="22"/>
      <c r="L11" s="22">
        <v>61.8</v>
      </c>
      <c r="M11" s="22">
        <v>25.7</v>
      </c>
      <c r="N11" s="22"/>
      <c r="O11" s="22"/>
      <c r="P11" s="22">
        <v>1.1000000000000001</v>
      </c>
      <c r="Q11" s="22">
        <v>0.2</v>
      </c>
      <c r="R11" s="22">
        <v>0.1</v>
      </c>
      <c r="S11" s="22">
        <v>3.9</v>
      </c>
      <c r="T11" s="22">
        <f t="shared" si="0"/>
        <v>100</v>
      </c>
    </row>
    <row r="12" spans="1:20" x14ac:dyDescent="0.25">
      <c r="A12" s="21" t="s">
        <v>392</v>
      </c>
      <c r="B12" s="29" t="s">
        <v>457</v>
      </c>
      <c r="C12" s="21" t="s">
        <v>472</v>
      </c>
      <c r="D12" s="22">
        <v>0</v>
      </c>
      <c r="E12" s="22">
        <v>1.7</v>
      </c>
      <c r="F12" s="22"/>
      <c r="G12" s="22">
        <v>2.2000000000000002</v>
      </c>
      <c r="H12" s="22"/>
      <c r="I12" s="22"/>
      <c r="J12" s="22"/>
      <c r="K12" s="22"/>
      <c r="L12" s="22">
        <v>66.5</v>
      </c>
      <c r="M12" s="22">
        <v>18.3</v>
      </c>
      <c r="N12" s="22"/>
      <c r="O12" s="22"/>
      <c r="P12" s="22">
        <v>2.1</v>
      </c>
      <c r="Q12" s="22">
        <v>0.5</v>
      </c>
      <c r="R12" s="22"/>
      <c r="S12" s="22">
        <v>8.6999999999999993</v>
      </c>
      <c r="T12" s="22">
        <f t="shared" si="0"/>
        <v>100</v>
      </c>
    </row>
    <row r="13" spans="1:20" x14ac:dyDescent="0.25">
      <c r="A13" s="21" t="s">
        <v>392</v>
      </c>
      <c r="B13" s="29" t="s">
        <v>458</v>
      </c>
      <c r="C13" s="21" t="s">
        <v>473</v>
      </c>
      <c r="D13" s="22">
        <v>0</v>
      </c>
      <c r="E13" s="22">
        <v>2.2999999999999998</v>
      </c>
      <c r="F13" s="22"/>
      <c r="G13" s="22">
        <v>3.1</v>
      </c>
      <c r="H13" s="22"/>
      <c r="I13" s="22"/>
      <c r="J13" s="22"/>
      <c r="K13" s="22"/>
      <c r="L13" s="22">
        <v>62.9</v>
      </c>
      <c r="M13" s="22">
        <v>24.9</v>
      </c>
      <c r="N13" s="22"/>
      <c r="O13" s="22"/>
      <c r="P13" s="22">
        <v>1</v>
      </c>
      <c r="Q13" s="22">
        <v>1.4</v>
      </c>
      <c r="R13" s="22"/>
      <c r="S13" s="22">
        <v>4.4000000000000004</v>
      </c>
      <c r="T13" s="22">
        <f t="shared" si="0"/>
        <v>100</v>
      </c>
    </row>
    <row r="14" spans="1:20" x14ac:dyDescent="0.25">
      <c r="A14" s="21" t="s">
        <v>392</v>
      </c>
      <c r="B14" s="29" t="s">
        <v>394</v>
      </c>
      <c r="C14" s="21" t="s">
        <v>395</v>
      </c>
      <c r="D14" s="22">
        <v>0</v>
      </c>
      <c r="E14" s="22">
        <v>1.6</v>
      </c>
      <c r="F14" s="22"/>
      <c r="G14" s="22">
        <v>8.5</v>
      </c>
      <c r="H14" s="22"/>
      <c r="I14" s="22"/>
      <c r="J14" s="22"/>
      <c r="K14" s="22"/>
      <c r="L14" s="22">
        <v>16.899999999999999</v>
      </c>
      <c r="M14" s="22">
        <v>65.5</v>
      </c>
      <c r="N14" s="22"/>
      <c r="O14" s="22"/>
      <c r="P14" s="22">
        <v>0.4</v>
      </c>
      <c r="Q14" s="22">
        <v>0.7</v>
      </c>
      <c r="R14" s="22"/>
      <c r="S14" s="22">
        <v>6.4</v>
      </c>
      <c r="T14" s="22">
        <f t="shared" si="0"/>
        <v>100.00000000000001</v>
      </c>
    </row>
    <row r="15" spans="1:20" x14ac:dyDescent="0.25">
      <c r="A15" s="21" t="s">
        <v>392</v>
      </c>
      <c r="B15" s="29" t="s">
        <v>459</v>
      </c>
      <c r="C15" s="21" t="s">
        <v>474</v>
      </c>
      <c r="D15" s="22">
        <v>0</v>
      </c>
      <c r="E15" s="22">
        <v>1.8</v>
      </c>
      <c r="F15" s="22"/>
      <c r="G15" s="22">
        <v>4.3</v>
      </c>
      <c r="H15" s="22"/>
      <c r="I15" s="22"/>
      <c r="J15" s="22"/>
      <c r="K15" s="22"/>
      <c r="L15" s="22">
        <v>69.2</v>
      </c>
      <c r="M15" s="22">
        <v>19.399999999999999</v>
      </c>
      <c r="N15" s="22"/>
      <c r="O15" s="22"/>
      <c r="P15" s="22">
        <v>1.2</v>
      </c>
      <c r="Q15" s="22">
        <v>1</v>
      </c>
      <c r="R15" s="22"/>
      <c r="S15" s="22">
        <v>3.1</v>
      </c>
      <c r="T15" s="22">
        <f t="shared" si="0"/>
        <v>99.999999999999986</v>
      </c>
    </row>
    <row r="16" spans="1:20" x14ac:dyDescent="0.25">
      <c r="A16" s="21" t="s">
        <v>392</v>
      </c>
      <c r="B16" s="29" t="s">
        <v>460</v>
      </c>
      <c r="C16" s="21" t="s">
        <v>476</v>
      </c>
      <c r="D16" s="22">
        <v>0</v>
      </c>
      <c r="E16" s="22">
        <v>1.6</v>
      </c>
      <c r="F16" s="22"/>
      <c r="G16" s="22">
        <v>4.2</v>
      </c>
      <c r="H16" s="22"/>
      <c r="I16" s="22"/>
      <c r="J16" s="22"/>
      <c r="K16" s="22"/>
      <c r="L16" s="22">
        <v>73.7</v>
      </c>
      <c r="M16" s="22">
        <v>10.7</v>
      </c>
      <c r="N16" s="22"/>
      <c r="O16" s="22"/>
      <c r="P16" s="22">
        <v>2.4</v>
      </c>
      <c r="Q16" s="22">
        <v>1.1000000000000001</v>
      </c>
      <c r="R16" s="22"/>
      <c r="S16" s="22">
        <v>6.3</v>
      </c>
      <c r="T16" s="22">
        <f t="shared" si="0"/>
        <v>100</v>
      </c>
    </row>
    <row r="17" spans="1:20" x14ac:dyDescent="0.25">
      <c r="A17" s="21" t="s">
        <v>392</v>
      </c>
      <c r="B17" s="29" t="s">
        <v>461</v>
      </c>
      <c r="C17" s="21" t="s">
        <v>477</v>
      </c>
      <c r="D17" s="22">
        <v>0</v>
      </c>
      <c r="E17" s="22">
        <v>1.1000000000000001</v>
      </c>
      <c r="F17" s="22"/>
      <c r="G17" s="22">
        <v>4.3</v>
      </c>
      <c r="H17" s="22"/>
      <c r="I17" s="22"/>
      <c r="J17" s="22"/>
      <c r="K17" s="22"/>
      <c r="L17" s="22">
        <v>73.099999999999994</v>
      </c>
      <c r="M17" s="22">
        <v>12.1</v>
      </c>
      <c r="N17" s="22"/>
      <c r="O17" s="22"/>
      <c r="P17" s="22">
        <v>2.6</v>
      </c>
      <c r="Q17" s="22">
        <v>1.7</v>
      </c>
      <c r="R17" s="22">
        <v>0.2</v>
      </c>
      <c r="S17" s="22">
        <v>4.9000000000000004</v>
      </c>
      <c r="T17" s="22">
        <f t="shared" si="0"/>
        <v>100</v>
      </c>
    </row>
    <row r="18" spans="1:20" x14ac:dyDescent="0.25">
      <c r="A18" s="21" t="s">
        <v>392</v>
      </c>
      <c r="B18" s="29" t="s">
        <v>462</v>
      </c>
      <c r="C18" s="21" t="s">
        <v>478</v>
      </c>
      <c r="D18" s="22">
        <v>0</v>
      </c>
      <c r="E18" s="22">
        <v>2.2999999999999998</v>
      </c>
      <c r="F18" s="22"/>
      <c r="G18" s="22">
        <v>2.6</v>
      </c>
      <c r="H18" s="22"/>
      <c r="I18" s="22"/>
      <c r="J18" s="22"/>
      <c r="K18" s="22"/>
      <c r="L18" s="22">
        <v>61.9</v>
      </c>
      <c r="M18" s="22">
        <v>24.7</v>
      </c>
      <c r="N18" s="22"/>
      <c r="O18" s="22"/>
      <c r="P18" s="22">
        <v>0.9</v>
      </c>
      <c r="Q18" s="22">
        <v>2.6</v>
      </c>
      <c r="R18" s="22"/>
      <c r="S18" s="22">
        <v>5</v>
      </c>
      <c r="T18" s="22">
        <f t="shared" si="0"/>
        <v>100</v>
      </c>
    </row>
    <row r="19" spans="1:20" x14ac:dyDescent="0.25">
      <c r="A19" s="21" t="s">
        <v>392</v>
      </c>
      <c r="B19" s="29" t="s">
        <v>397</v>
      </c>
      <c r="C19" s="21" t="s">
        <v>398</v>
      </c>
      <c r="D19" s="22">
        <v>0</v>
      </c>
      <c r="E19" s="22">
        <v>1.6</v>
      </c>
      <c r="F19" s="22"/>
      <c r="G19" s="22">
        <v>5.6</v>
      </c>
      <c r="H19" s="22"/>
      <c r="I19" s="22"/>
      <c r="J19" s="22"/>
      <c r="K19" s="22"/>
      <c r="L19" s="22">
        <v>17.2</v>
      </c>
      <c r="M19" s="22">
        <v>68</v>
      </c>
      <c r="N19" s="22"/>
      <c r="O19" s="22"/>
      <c r="P19" s="22">
        <v>0.3</v>
      </c>
      <c r="Q19" s="22">
        <v>1.4</v>
      </c>
      <c r="R19" s="22">
        <v>0.1</v>
      </c>
      <c r="S19" s="22">
        <v>5.8</v>
      </c>
      <c r="T19" s="22">
        <f t="shared" si="0"/>
        <v>100</v>
      </c>
    </row>
    <row r="20" spans="1:20" x14ac:dyDescent="0.25">
      <c r="A20" s="21" t="s">
        <v>392</v>
      </c>
      <c r="B20" s="29" t="s">
        <v>399</v>
      </c>
      <c r="C20" s="21" t="s">
        <v>400</v>
      </c>
      <c r="D20" s="22">
        <v>0</v>
      </c>
      <c r="E20" s="22">
        <v>1.1000000000000001</v>
      </c>
      <c r="F20" s="22"/>
      <c r="G20" s="22">
        <v>7.2</v>
      </c>
      <c r="H20" s="22"/>
      <c r="I20" s="22"/>
      <c r="J20" s="22"/>
      <c r="K20" s="22"/>
      <c r="L20" s="22">
        <v>41.5</v>
      </c>
      <c r="M20" s="22">
        <v>35.9</v>
      </c>
      <c r="N20" s="22"/>
      <c r="O20" s="22"/>
      <c r="P20" s="22">
        <v>0.9</v>
      </c>
      <c r="Q20" s="22">
        <v>2.5</v>
      </c>
      <c r="R20" s="22">
        <v>0.2</v>
      </c>
      <c r="S20" s="22">
        <v>10.7</v>
      </c>
      <c r="T20" s="22">
        <f t="shared" si="0"/>
        <v>100</v>
      </c>
    </row>
    <row r="21" spans="1:20" x14ac:dyDescent="0.25">
      <c r="A21" s="21" t="s">
        <v>392</v>
      </c>
      <c r="B21" s="29" t="s">
        <v>401</v>
      </c>
      <c r="C21" s="21" t="s">
        <v>402</v>
      </c>
      <c r="D21" s="22">
        <v>0</v>
      </c>
      <c r="E21" s="22">
        <v>1.5</v>
      </c>
      <c r="F21" s="22"/>
      <c r="G21" s="22">
        <v>9.6999999999999993</v>
      </c>
      <c r="H21" s="22"/>
      <c r="I21" s="22"/>
      <c r="J21" s="22"/>
      <c r="K21" s="22"/>
      <c r="L21" s="22">
        <v>32.799999999999997</v>
      </c>
      <c r="M21" s="22">
        <v>45</v>
      </c>
      <c r="N21" s="22"/>
      <c r="O21" s="22"/>
      <c r="P21" s="22">
        <v>1</v>
      </c>
      <c r="Q21" s="22">
        <v>1.3</v>
      </c>
      <c r="R21" s="22">
        <v>0.1</v>
      </c>
      <c r="S21" s="22">
        <v>8.6</v>
      </c>
      <c r="T21" s="22">
        <f t="shared" si="0"/>
        <v>99.999999999999986</v>
      </c>
    </row>
    <row r="22" spans="1:20" x14ac:dyDescent="0.25">
      <c r="A22" s="21" t="s">
        <v>392</v>
      </c>
      <c r="B22" s="29" t="s">
        <v>403</v>
      </c>
      <c r="C22" s="21" t="s">
        <v>404</v>
      </c>
      <c r="D22" s="22">
        <v>0</v>
      </c>
      <c r="E22" s="22">
        <v>1.6</v>
      </c>
      <c r="F22" s="22"/>
      <c r="G22" s="22">
        <v>6</v>
      </c>
      <c r="H22" s="22"/>
      <c r="I22" s="22"/>
      <c r="J22" s="22"/>
      <c r="K22" s="22"/>
      <c r="L22" s="22">
        <v>30.9</v>
      </c>
      <c r="M22" s="22">
        <v>40.700000000000003</v>
      </c>
      <c r="N22" s="22"/>
      <c r="O22" s="22"/>
      <c r="P22" s="22">
        <v>0.9</v>
      </c>
      <c r="Q22" s="22">
        <v>4.2</v>
      </c>
      <c r="R22" s="22">
        <v>0.1</v>
      </c>
      <c r="S22" s="22">
        <v>15.6</v>
      </c>
      <c r="T22" s="22">
        <f t="shared" si="0"/>
        <v>100</v>
      </c>
    </row>
    <row r="23" spans="1:20" x14ac:dyDescent="0.25">
      <c r="A23" s="21" t="s">
        <v>392</v>
      </c>
      <c r="B23" s="29" t="s">
        <v>463</v>
      </c>
      <c r="C23" s="21" t="s">
        <v>479</v>
      </c>
      <c r="D23" s="22">
        <v>0</v>
      </c>
      <c r="E23" s="22">
        <v>1.7</v>
      </c>
      <c r="F23" s="22"/>
      <c r="G23" s="22">
        <v>3.1</v>
      </c>
      <c r="H23" s="22"/>
      <c r="I23" s="22"/>
      <c r="J23" s="22"/>
      <c r="K23" s="22"/>
      <c r="L23" s="22">
        <v>79.5</v>
      </c>
      <c r="M23" s="22">
        <v>10.4</v>
      </c>
      <c r="N23" s="22"/>
      <c r="O23" s="22"/>
      <c r="P23" s="22">
        <v>2.4</v>
      </c>
      <c r="Q23" s="22">
        <v>0.9</v>
      </c>
      <c r="R23" s="22">
        <v>0.1</v>
      </c>
      <c r="S23" s="22">
        <v>1.9</v>
      </c>
      <c r="T23" s="22">
        <f t="shared" si="0"/>
        <v>100.00000000000001</v>
      </c>
    </row>
    <row r="24" spans="1:20" x14ac:dyDescent="0.25">
      <c r="A24" s="21" t="s">
        <v>392</v>
      </c>
      <c r="B24" s="29" t="s">
        <v>405</v>
      </c>
      <c r="C24" s="21" t="s">
        <v>406</v>
      </c>
      <c r="D24" s="22">
        <v>0</v>
      </c>
      <c r="E24" s="22">
        <v>1.6</v>
      </c>
      <c r="F24" s="22"/>
      <c r="G24" s="22">
        <v>3.2</v>
      </c>
      <c r="H24" s="22"/>
      <c r="I24" s="22"/>
      <c r="J24" s="22"/>
      <c r="K24" s="22"/>
      <c r="L24" s="22">
        <v>78.099999999999994</v>
      </c>
      <c r="M24" s="22">
        <v>11.6</v>
      </c>
      <c r="N24" s="22"/>
      <c r="O24" s="22"/>
      <c r="P24" s="22">
        <v>1.6</v>
      </c>
      <c r="Q24" s="22">
        <v>0.5</v>
      </c>
      <c r="R24" s="22"/>
      <c r="S24" s="22">
        <v>3.4</v>
      </c>
      <c r="T24" s="22">
        <f t="shared" si="0"/>
        <v>99.999999999999986</v>
      </c>
    </row>
    <row r="25" spans="1:20" x14ac:dyDescent="0.25">
      <c r="A25" s="21" t="s">
        <v>392</v>
      </c>
      <c r="B25" s="29" t="s">
        <v>407</v>
      </c>
      <c r="C25" s="21" t="s">
        <v>408</v>
      </c>
      <c r="D25" s="22">
        <v>0</v>
      </c>
      <c r="E25" s="22">
        <v>1.4</v>
      </c>
      <c r="F25" s="22"/>
      <c r="G25" s="22">
        <v>2.9</v>
      </c>
      <c r="H25" s="22"/>
      <c r="I25" s="22"/>
      <c r="J25" s="22"/>
      <c r="K25" s="22"/>
      <c r="L25" s="22">
        <v>61.4</v>
      </c>
      <c r="M25" s="22">
        <v>30.1</v>
      </c>
      <c r="N25" s="22"/>
      <c r="O25" s="22"/>
      <c r="P25" s="22">
        <v>1.2</v>
      </c>
      <c r="Q25" s="22">
        <v>1</v>
      </c>
      <c r="R25" s="22">
        <v>0.1</v>
      </c>
      <c r="S25" s="22">
        <v>1.3</v>
      </c>
      <c r="T25" s="22">
        <f t="shared" si="0"/>
        <v>99.4</v>
      </c>
    </row>
    <row r="26" spans="1:20" x14ac:dyDescent="0.25">
      <c r="A26" s="21" t="s">
        <v>392</v>
      </c>
      <c r="B26" s="29" t="s">
        <v>409</v>
      </c>
      <c r="C26" s="21" t="s">
        <v>404</v>
      </c>
      <c r="D26" s="22">
        <v>0</v>
      </c>
      <c r="E26" s="22">
        <v>1.5</v>
      </c>
      <c r="F26" s="22"/>
      <c r="G26" s="22">
        <v>7.7</v>
      </c>
      <c r="H26" s="22"/>
      <c r="I26" s="22"/>
      <c r="J26" s="22"/>
      <c r="K26" s="22"/>
      <c r="L26" s="22">
        <v>48.3</v>
      </c>
      <c r="M26" s="22">
        <v>21.2</v>
      </c>
      <c r="N26" s="22"/>
      <c r="O26" s="22"/>
      <c r="P26" s="22">
        <v>4.5</v>
      </c>
      <c r="Q26" s="22">
        <v>4.2</v>
      </c>
      <c r="R26" s="22">
        <v>0.3</v>
      </c>
      <c r="S26" s="22">
        <v>12.3</v>
      </c>
      <c r="T26" s="22">
        <f t="shared" si="0"/>
        <v>100</v>
      </c>
    </row>
    <row r="27" spans="1:20" x14ac:dyDescent="0.25">
      <c r="A27" s="21" t="s">
        <v>392</v>
      </c>
      <c r="B27" s="29" t="s">
        <v>410</v>
      </c>
      <c r="C27" s="21" t="s">
        <v>411</v>
      </c>
      <c r="D27" s="22">
        <v>0</v>
      </c>
      <c r="E27" s="22">
        <v>1.8</v>
      </c>
      <c r="F27" s="22"/>
      <c r="G27" s="22">
        <v>4.8</v>
      </c>
      <c r="H27" s="22"/>
      <c r="I27" s="22"/>
      <c r="J27" s="22"/>
      <c r="K27" s="22"/>
      <c r="L27" s="22">
        <v>33.200000000000003</v>
      </c>
      <c r="M27" s="22">
        <v>35</v>
      </c>
      <c r="N27" s="22"/>
      <c r="O27" s="22"/>
      <c r="P27" s="22">
        <v>1.2</v>
      </c>
      <c r="Q27" s="22">
        <v>5.2</v>
      </c>
      <c r="R27" s="22"/>
      <c r="S27" s="22">
        <v>18.8</v>
      </c>
      <c r="T27" s="22">
        <f t="shared" si="0"/>
        <v>100.00000000000001</v>
      </c>
    </row>
    <row r="28" spans="1:20" x14ac:dyDescent="0.25">
      <c r="A28" s="21" t="s">
        <v>392</v>
      </c>
      <c r="B28" s="29" t="s">
        <v>413</v>
      </c>
      <c r="C28" s="21" t="s">
        <v>412</v>
      </c>
      <c r="D28" s="22">
        <v>0</v>
      </c>
      <c r="E28" s="22">
        <v>0.8</v>
      </c>
      <c r="F28" s="22"/>
      <c r="G28" s="22">
        <v>7.7</v>
      </c>
      <c r="H28" s="22"/>
      <c r="I28" s="22"/>
      <c r="J28" s="22"/>
      <c r="K28" s="22"/>
      <c r="L28" s="22">
        <v>56.4</v>
      </c>
      <c r="M28" s="22">
        <v>14.1</v>
      </c>
      <c r="N28" s="22"/>
      <c r="O28" s="22"/>
      <c r="P28" s="22">
        <v>2.8</v>
      </c>
      <c r="Q28" s="22">
        <v>4.7</v>
      </c>
      <c r="R28" s="22">
        <v>0.4</v>
      </c>
      <c r="S28" s="22">
        <v>13.1</v>
      </c>
      <c r="T28" s="22">
        <f t="shared" si="0"/>
        <v>100</v>
      </c>
    </row>
    <row r="29" spans="1:20" x14ac:dyDescent="0.25">
      <c r="A29" s="21" t="s">
        <v>392</v>
      </c>
      <c r="B29" s="29" t="s">
        <v>415</v>
      </c>
      <c r="C29" s="21" t="s">
        <v>416</v>
      </c>
      <c r="D29" s="22">
        <v>0</v>
      </c>
      <c r="E29" s="22">
        <v>1.3</v>
      </c>
      <c r="F29" s="22"/>
      <c r="G29" s="22">
        <v>4.0999999999999996</v>
      </c>
      <c r="H29" s="22"/>
      <c r="I29" s="22"/>
      <c r="J29" s="22"/>
      <c r="K29" s="22"/>
      <c r="L29" s="22">
        <v>73.7</v>
      </c>
      <c r="M29" s="22">
        <v>13.7</v>
      </c>
      <c r="N29" s="22"/>
      <c r="O29" s="22"/>
      <c r="P29" s="22">
        <v>3</v>
      </c>
      <c r="Q29" s="22">
        <v>1.2</v>
      </c>
      <c r="R29" s="22"/>
      <c r="S29" s="22">
        <v>3</v>
      </c>
      <c r="T29" s="22">
        <f t="shared" si="0"/>
        <v>100.00000000000001</v>
      </c>
    </row>
    <row r="30" spans="1:20" x14ac:dyDescent="0.25">
      <c r="A30" s="21" t="s">
        <v>392</v>
      </c>
      <c r="B30" s="29" t="s">
        <v>417</v>
      </c>
      <c r="C30" s="21" t="s">
        <v>418</v>
      </c>
      <c r="D30" s="22">
        <v>0</v>
      </c>
      <c r="E30" s="22">
        <v>0.9</v>
      </c>
      <c r="F30" s="22"/>
      <c r="G30" s="22">
        <v>1.6</v>
      </c>
      <c r="H30" s="22"/>
      <c r="I30" s="22"/>
      <c r="J30" s="22"/>
      <c r="K30" s="22"/>
      <c r="L30" s="22">
        <v>83.1</v>
      </c>
      <c r="M30" s="22">
        <v>4.4000000000000004</v>
      </c>
      <c r="N30" s="22"/>
      <c r="O30" s="22"/>
      <c r="P30" s="22">
        <v>3.4</v>
      </c>
      <c r="Q30" s="22">
        <v>0.7</v>
      </c>
      <c r="R30" s="22">
        <v>0.4</v>
      </c>
      <c r="S30" s="22">
        <v>5.5</v>
      </c>
      <c r="T30" s="22">
        <f t="shared" si="0"/>
        <v>100.00000000000001</v>
      </c>
    </row>
    <row r="31" spans="1:20" x14ac:dyDescent="0.25">
      <c r="A31" s="21" t="s">
        <v>392</v>
      </c>
      <c r="B31" s="29" t="s">
        <v>419</v>
      </c>
      <c r="C31" s="21" t="s">
        <v>420</v>
      </c>
      <c r="D31" s="22">
        <v>0</v>
      </c>
      <c r="E31" s="22">
        <v>2.6</v>
      </c>
      <c r="F31" s="22"/>
      <c r="G31" s="22">
        <v>2.2000000000000002</v>
      </c>
      <c r="H31" s="22"/>
      <c r="I31" s="22"/>
      <c r="J31" s="22"/>
      <c r="K31" s="22"/>
      <c r="L31" s="22">
        <v>72.8</v>
      </c>
      <c r="M31" s="22">
        <v>9.8000000000000007</v>
      </c>
      <c r="N31" s="22"/>
      <c r="O31" s="22"/>
      <c r="P31" s="22">
        <v>2.2999999999999998</v>
      </c>
      <c r="Q31" s="22">
        <v>1.4</v>
      </c>
      <c r="R31" s="22">
        <v>0.2</v>
      </c>
      <c r="S31" s="22">
        <v>8.6999999999999993</v>
      </c>
      <c r="T31" s="22">
        <f t="shared" si="0"/>
        <v>100</v>
      </c>
    </row>
    <row r="32" spans="1:20" x14ac:dyDescent="0.25">
      <c r="A32" s="21" t="s">
        <v>392</v>
      </c>
      <c r="B32" s="29" t="s">
        <v>421</v>
      </c>
      <c r="C32" s="21" t="s">
        <v>422</v>
      </c>
      <c r="D32" s="22">
        <v>0</v>
      </c>
      <c r="E32" s="22">
        <v>1.5</v>
      </c>
      <c r="F32" s="22"/>
      <c r="G32" s="22">
        <v>3.5</v>
      </c>
      <c r="H32" s="22"/>
      <c r="I32" s="22"/>
      <c r="J32" s="22"/>
      <c r="K32" s="22"/>
      <c r="L32" s="22">
        <v>55.9</v>
      </c>
      <c r="M32" s="22">
        <v>28.7</v>
      </c>
      <c r="N32" s="22"/>
      <c r="O32" s="22"/>
      <c r="P32" s="22">
        <v>1.3</v>
      </c>
      <c r="Q32" s="22">
        <v>2.2000000000000002</v>
      </c>
      <c r="R32" s="22">
        <v>0.1</v>
      </c>
      <c r="S32" s="22">
        <v>6.8</v>
      </c>
      <c r="T32" s="22">
        <f t="shared" si="0"/>
        <v>99.999999999999986</v>
      </c>
    </row>
    <row r="33" spans="1:20" x14ac:dyDescent="0.25">
      <c r="A33" s="21" t="s">
        <v>392</v>
      </c>
      <c r="B33" s="29" t="s">
        <v>423</v>
      </c>
      <c r="C33" s="21" t="s">
        <v>424</v>
      </c>
      <c r="D33" s="22">
        <v>0</v>
      </c>
      <c r="E33" s="22">
        <v>1.7</v>
      </c>
      <c r="F33" s="22"/>
      <c r="G33" s="22">
        <v>1.5</v>
      </c>
      <c r="H33" s="22"/>
      <c r="I33" s="22"/>
      <c r="J33" s="22"/>
      <c r="K33" s="22"/>
      <c r="L33" s="22">
        <v>83.6</v>
      </c>
      <c r="M33" s="22">
        <v>4.7</v>
      </c>
      <c r="N33" s="22"/>
      <c r="O33" s="22"/>
      <c r="P33" s="22">
        <v>4.4000000000000004</v>
      </c>
      <c r="Q33" s="22">
        <v>1</v>
      </c>
      <c r="R33" s="22">
        <v>0.3</v>
      </c>
      <c r="S33" s="22">
        <v>2.8</v>
      </c>
      <c r="T33" s="22">
        <f t="shared" si="0"/>
        <v>100</v>
      </c>
    </row>
    <row r="34" spans="1:20" x14ac:dyDescent="0.25">
      <c r="A34" s="21" t="s">
        <v>392</v>
      </c>
      <c r="B34" s="29" t="s">
        <v>425</v>
      </c>
      <c r="C34" s="21" t="s">
        <v>426</v>
      </c>
      <c r="D34" s="22">
        <v>0</v>
      </c>
      <c r="E34" s="22">
        <v>1.7</v>
      </c>
      <c r="F34" s="22"/>
      <c r="G34" s="22">
        <v>6</v>
      </c>
      <c r="H34" s="22"/>
      <c r="I34" s="22"/>
      <c r="J34" s="22"/>
      <c r="K34" s="22"/>
      <c r="L34" s="22">
        <v>39.5</v>
      </c>
      <c r="M34" s="22">
        <v>32.200000000000003</v>
      </c>
      <c r="N34" s="22"/>
      <c r="O34" s="22"/>
      <c r="P34" s="22">
        <v>1.2</v>
      </c>
      <c r="Q34" s="22">
        <v>4.7</v>
      </c>
      <c r="R34" s="22">
        <v>0.2</v>
      </c>
      <c r="S34" s="22">
        <v>14.5</v>
      </c>
      <c r="T34" s="22">
        <f t="shared" ref="T34:T44" si="1">SUM(D34:S34)</f>
        <v>100.00000000000001</v>
      </c>
    </row>
    <row r="35" spans="1:20" x14ac:dyDescent="0.25">
      <c r="A35" s="21" t="s">
        <v>392</v>
      </c>
      <c r="B35" s="29" t="s">
        <v>427</v>
      </c>
      <c r="C35" s="21" t="s">
        <v>428</v>
      </c>
      <c r="D35" s="22">
        <v>0</v>
      </c>
      <c r="E35" s="22">
        <v>0.9</v>
      </c>
      <c r="F35" s="22"/>
      <c r="G35" s="22">
        <v>5.9</v>
      </c>
      <c r="H35" s="22"/>
      <c r="I35" s="22"/>
      <c r="J35" s="22"/>
      <c r="K35" s="22"/>
      <c r="L35" s="22">
        <v>69.5</v>
      </c>
      <c r="M35" s="22">
        <v>6.1</v>
      </c>
      <c r="N35" s="22"/>
      <c r="O35" s="22"/>
      <c r="P35" s="22">
        <v>7</v>
      </c>
      <c r="Q35" s="22">
        <v>4.5999999999999996</v>
      </c>
      <c r="R35" s="22">
        <v>0.8</v>
      </c>
      <c r="S35" s="22">
        <v>5.2</v>
      </c>
      <c r="T35" s="22">
        <f t="shared" si="1"/>
        <v>99.999999999999986</v>
      </c>
    </row>
    <row r="36" spans="1:20" x14ac:dyDescent="0.25">
      <c r="A36" s="21" t="s">
        <v>392</v>
      </c>
      <c r="B36" s="29" t="s">
        <v>429</v>
      </c>
      <c r="C36" s="21" t="s">
        <v>430</v>
      </c>
      <c r="D36" s="22">
        <v>0</v>
      </c>
      <c r="E36" s="22">
        <v>1</v>
      </c>
      <c r="F36" s="22"/>
      <c r="G36" s="22">
        <v>4.8</v>
      </c>
      <c r="H36" s="22"/>
      <c r="I36" s="22"/>
      <c r="J36" s="22"/>
      <c r="K36" s="22"/>
      <c r="L36" s="22">
        <v>57.3</v>
      </c>
      <c r="M36" s="22">
        <v>4.4000000000000004</v>
      </c>
      <c r="N36" s="22"/>
      <c r="O36" s="22"/>
      <c r="P36" s="22">
        <v>9.3000000000000007</v>
      </c>
      <c r="Q36" s="22">
        <v>14</v>
      </c>
      <c r="R36" s="22">
        <v>0.7</v>
      </c>
      <c r="S36" s="22">
        <v>8.5</v>
      </c>
      <c r="T36" s="22">
        <f t="shared" si="1"/>
        <v>100</v>
      </c>
    </row>
    <row r="37" spans="1:20" x14ac:dyDescent="0.25">
      <c r="A37" s="21" t="s">
        <v>392</v>
      </c>
      <c r="B37" s="29" t="s">
        <v>431</v>
      </c>
      <c r="C37" s="21" t="s">
        <v>432</v>
      </c>
      <c r="D37" s="22">
        <v>0</v>
      </c>
      <c r="E37" s="22">
        <v>0.7</v>
      </c>
      <c r="F37" s="22"/>
      <c r="G37" s="22">
        <v>4.2</v>
      </c>
      <c r="H37" s="22"/>
      <c r="I37" s="22"/>
      <c r="J37" s="22"/>
      <c r="K37" s="22"/>
      <c r="L37" s="22">
        <v>51.6</v>
      </c>
      <c r="M37" s="22">
        <v>3.4</v>
      </c>
      <c r="N37" s="22"/>
      <c r="O37" s="22"/>
      <c r="P37" s="22">
        <v>22.2</v>
      </c>
      <c r="Q37" s="22">
        <v>9.6</v>
      </c>
      <c r="R37" s="22">
        <v>1.7</v>
      </c>
      <c r="S37" s="22">
        <v>6.6</v>
      </c>
      <c r="T37" s="22">
        <f t="shared" si="1"/>
        <v>99.999999999999986</v>
      </c>
    </row>
    <row r="38" spans="1:20" x14ac:dyDescent="0.25">
      <c r="A38" s="21" t="s">
        <v>392</v>
      </c>
      <c r="B38" s="29" t="s">
        <v>433</v>
      </c>
      <c r="C38" s="21" t="s">
        <v>434</v>
      </c>
      <c r="D38" s="22">
        <v>0</v>
      </c>
      <c r="E38" s="22">
        <v>1.3</v>
      </c>
      <c r="F38" s="22"/>
      <c r="G38" s="22">
        <v>7.6</v>
      </c>
      <c r="H38" s="22"/>
      <c r="I38" s="22"/>
      <c r="J38" s="22"/>
      <c r="K38" s="22"/>
      <c r="L38" s="22">
        <v>52.3</v>
      </c>
      <c r="M38" s="22">
        <v>14.4</v>
      </c>
      <c r="N38" s="22"/>
      <c r="O38" s="22"/>
      <c r="P38" s="22">
        <v>5.5</v>
      </c>
      <c r="Q38" s="22">
        <v>5.9</v>
      </c>
      <c r="R38" s="22">
        <v>0.4</v>
      </c>
      <c r="S38" s="22">
        <v>12.6</v>
      </c>
      <c r="T38" s="22">
        <f t="shared" si="1"/>
        <v>100</v>
      </c>
    </row>
    <row r="39" spans="1:20" x14ac:dyDescent="0.25">
      <c r="A39" s="21" t="s">
        <v>392</v>
      </c>
      <c r="B39" s="29" t="s">
        <v>435</v>
      </c>
      <c r="C39" s="21" t="s">
        <v>436</v>
      </c>
      <c r="D39" s="22">
        <v>0</v>
      </c>
      <c r="E39" s="22">
        <v>1.2</v>
      </c>
      <c r="F39" s="22"/>
      <c r="G39" s="22">
        <v>1.8</v>
      </c>
      <c r="H39" s="22"/>
      <c r="I39" s="22"/>
      <c r="J39" s="22"/>
      <c r="K39" s="22"/>
      <c r="L39" s="22">
        <v>78.5</v>
      </c>
      <c r="M39" s="22">
        <v>6.5</v>
      </c>
      <c r="N39" s="22"/>
      <c r="O39" s="22"/>
      <c r="P39" s="22">
        <v>6.7</v>
      </c>
      <c r="Q39" s="22">
        <v>1</v>
      </c>
      <c r="R39" s="22">
        <v>0.7</v>
      </c>
      <c r="S39" s="22">
        <v>3.6</v>
      </c>
      <c r="T39" s="22">
        <f t="shared" si="1"/>
        <v>100</v>
      </c>
    </row>
    <row r="40" spans="1:20" x14ac:dyDescent="0.25">
      <c r="A40" s="21" t="s">
        <v>392</v>
      </c>
      <c r="B40" s="29" t="s">
        <v>437</v>
      </c>
      <c r="C40" s="21" t="s">
        <v>438</v>
      </c>
      <c r="D40" s="22">
        <v>0</v>
      </c>
      <c r="E40" s="22">
        <v>0.9</v>
      </c>
      <c r="F40" s="22"/>
      <c r="G40" s="22">
        <v>3.3</v>
      </c>
      <c r="H40" s="22"/>
      <c r="I40" s="22"/>
      <c r="J40" s="22"/>
      <c r="K40" s="22"/>
      <c r="L40" s="22">
        <v>40.6</v>
      </c>
      <c r="M40" s="22">
        <v>2.2000000000000002</v>
      </c>
      <c r="N40" s="22"/>
      <c r="O40" s="22"/>
      <c r="P40" s="22">
        <v>26.2</v>
      </c>
      <c r="Q40" s="22">
        <v>20.8</v>
      </c>
      <c r="R40" s="22">
        <v>1.8</v>
      </c>
      <c r="S40" s="22">
        <v>4.2</v>
      </c>
      <c r="T40" s="22">
        <f t="shared" si="1"/>
        <v>100</v>
      </c>
    </row>
    <row r="41" spans="1:20" x14ac:dyDescent="0.25">
      <c r="A41" s="21" t="s">
        <v>392</v>
      </c>
      <c r="B41" s="29" t="s">
        <v>441</v>
      </c>
      <c r="C41" s="21" t="s">
        <v>440</v>
      </c>
      <c r="D41" s="22">
        <v>0</v>
      </c>
      <c r="E41" s="22">
        <v>2</v>
      </c>
      <c r="F41" s="22"/>
      <c r="G41" s="22">
        <v>1.8</v>
      </c>
      <c r="H41" s="22"/>
      <c r="I41" s="22"/>
      <c r="J41" s="22"/>
      <c r="K41" s="22"/>
      <c r="L41" s="22">
        <v>74.099999999999994</v>
      </c>
      <c r="M41" s="22">
        <v>4.5</v>
      </c>
      <c r="N41" s="22"/>
      <c r="O41" s="22"/>
      <c r="P41" s="22">
        <v>8.3000000000000007</v>
      </c>
      <c r="Q41" s="22">
        <v>2.6</v>
      </c>
      <c r="R41" s="22">
        <v>0.6</v>
      </c>
      <c r="S41" s="22">
        <v>6.1</v>
      </c>
      <c r="T41" s="22">
        <f t="shared" si="1"/>
        <v>99.999999999999972</v>
      </c>
    </row>
    <row r="42" spans="1:20" x14ac:dyDescent="0.25">
      <c r="A42" s="21" t="s">
        <v>392</v>
      </c>
      <c r="B42" s="29" t="s">
        <v>442</v>
      </c>
      <c r="C42" s="21" t="s">
        <v>443</v>
      </c>
      <c r="D42" s="22">
        <v>0</v>
      </c>
      <c r="E42" s="22">
        <v>0.8</v>
      </c>
      <c r="F42" s="22"/>
      <c r="G42" s="22">
        <v>4.5</v>
      </c>
      <c r="H42" s="22"/>
      <c r="I42" s="22"/>
      <c r="J42" s="22"/>
      <c r="K42" s="22"/>
      <c r="L42" s="22">
        <v>43.8</v>
      </c>
      <c r="M42" s="22">
        <v>2.6</v>
      </c>
      <c r="N42" s="22"/>
      <c r="O42" s="22"/>
      <c r="P42" s="22">
        <v>23.9</v>
      </c>
      <c r="Q42" s="22">
        <v>13.3</v>
      </c>
      <c r="R42" s="22">
        <v>1.8</v>
      </c>
      <c r="S42" s="22">
        <v>9.3000000000000007</v>
      </c>
      <c r="T42" s="22">
        <f t="shared" si="1"/>
        <v>99.999999999999986</v>
      </c>
    </row>
    <row r="43" spans="1:20" x14ac:dyDescent="0.25">
      <c r="A43" s="21" t="s">
        <v>392</v>
      </c>
      <c r="B43" s="29" t="s">
        <v>444</v>
      </c>
      <c r="C43" s="21" t="s">
        <v>445</v>
      </c>
      <c r="D43" s="22">
        <v>0</v>
      </c>
      <c r="E43" s="22">
        <v>1</v>
      </c>
      <c r="F43" s="22"/>
      <c r="G43" s="22">
        <v>3.7</v>
      </c>
      <c r="H43" s="22"/>
      <c r="I43" s="22"/>
      <c r="J43" s="22"/>
      <c r="K43" s="22"/>
      <c r="L43" s="22">
        <v>32</v>
      </c>
      <c r="M43" s="22">
        <v>1.7</v>
      </c>
      <c r="N43" s="22"/>
      <c r="O43" s="22"/>
      <c r="P43" s="22">
        <v>30.1</v>
      </c>
      <c r="Q43" s="22">
        <v>21.3</v>
      </c>
      <c r="R43" s="22">
        <v>2.2000000000000002</v>
      </c>
      <c r="S43" s="22">
        <v>8</v>
      </c>
      <c r="T43" s="22">
        <f t="shared" si="1"/>
        <v>100</v>
      </c>
    </row>
    <row r="44" spans="1:20" x14ac:dyDescent="0.25">
      <c r="A44" s="21" t="s">
        <v>392</v>
      </c>
      <c r="B44" s="29" t="s">
        <v>446</v>
      </c>
      <c r="C44" s="21" t="s">
        <v>447</v>
      </c>
      <c r="D44" s="22">
        <v>0</v>
      </c>
      <c r="E44" s="22">
        <v>1</v>
      </c>
      <c r="F44" s="22"/>
      <c r="G44" s="22">
        <v>3.6</v>
      </c>
      <c r="H44" s="22"/>
      <c r="I44" s="22"/>
      <c r="J44" s="22"/>
      <c r="K44" s="22"/>
      <c r="L44" s="22">
        <v>30.7</v>
      </c>
      <c r="M44" s="22">
        <v>1.9</v>
      </c>
      <c r="N44" s="22"/>
      <c r="O44" s="22"/>
      <c r="P44" s="22">
        <v>30.1</v>
      </c>
      <c r="Q44" s="22">
        <v>22.3</v>
      </c>
      <c r="R44" s="22">
        <v>2.1</v>
      </c>
      <c r="S44" s="22">
        <v>8.3000000000000007</v>
      </c>
      <c r="T44" s="22">
        <f t="shared" si="1"/>
        <v>99.999999999999986</v>
      </c>
    </row>
    <row r="45" spans="1:20" x14ac:dyDescent="0.25"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x14ac:dyDescent="0.25"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x14ac:dyDescent="0.25"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x14ac:dyDescent="0.25"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2:20" x14ac:dyDescent="0.25"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2:20" x14ac:dyDescent="0.25"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2:20" x14ac:dyDescent="0.25">
      <c r="B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2:20" x14ac:dyDescent="0.25">
      <c r="B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2:20" x14ac:dyDescent="0.25">
      <c r="B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2:20" x14ac:dyDescent="0.25">
      <c r="B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2:20" x14ac:dyDescent="0.25">
      <c r="B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2:20" x14ac:dyDescent="0.25">
      <c r="B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2:20" x14ac:dyDescent="0.25">
      <c r="B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2:20" x14ac:dyDescent="0.25">
      <c r="B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2:20" x14ac:dyDescent="0.25">
      <c r="B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2:20" x14ac:dyDescent="0.25">
      <c r="B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2:20" x14ac:dyDescent="0.25">
      <c r="B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2:20" x14ac:dyDescent="0.25">
      <c r="B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2:20" x14ac:dyDescent="0.25">
      <c r="B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2:20" x14ac:dyDescent="0.25">
      <c r="B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2:20" x14ac:dyDescent="0.25">
      <c r="B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2:20" x14ac:dyDescent="0.25">
      <c r="B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2:20" x14ac:dyDescent="0.25">
      <c r="B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2:20" x14ac:dyDescent="0.25">
      <c r="B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2:20" x14ac:dyDescent="0.25">
      <c r="B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2:20" x14ac:dyDescent="0.25">
      <c r="B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2:20" x14ac:dyDescent="0.25">
      <c r="B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2:20" x14ac:dyDescent="0.25">
      <c r="B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2:20" x14ac:dyDescent="0.25">
      <c r="B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2:20" x14ac:dyDescent="0.25">
      <c r="B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2:20" x14ac:dyDescent="0.25">
      <c r="B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2:20" x14ac:dyDescent="0.25">
      <c r="B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2:20" x14ac:dyDescent="0.25">
      <c r="B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2:20" x14ac:dyDescent="0.25">
      <c r="B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2:20" x14ac:dyDescent="0.25">
      <c r="B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2:20" x14ac:dyDescent="0.25">
      <c r="B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2:20" x14ac:dyDescent="0.25">
      <c r="B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2:20" x14ac:dyDescent="0.25">
      <c r="B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2:20" x14ac:dyDescent="0.25">
      <c r="B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2:20" x14ac:dyDescent="0.25">
      <c r="B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2:20" x14ac:dyDescent="0.25">
      <c r="B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2:20" x14ac:dyDescent="0.25">
      <c r="B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2:20" x14ac:dyDescent="0.25">
      <c r="B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2:20" x14ac:dyDescent="0.25">
      <c r="B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2:20" x14ac:dyDescent="0.25">
      <c r="B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2:20" x14ac:dyDescent="0.25">
      <c r="B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2:20" x14ac:dyDescent="0.25">
      <c r="B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2:20" x14ac:dyDescent="0.25">
      <c r="B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2:20" x14ac:dyDescent="0.25">
      <c r="B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2:20" x14ac:dyDescent="0.25">
      <c r="B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2:20" x14ac:dyDescent="0.25">
      <c r="B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2:20" x14ac:dyDescent="0.25">
      <c r="B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2:20" x14ac:dyDescent="0.25">
      <c r="B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2:20" x14ac:dyDescent="0.25">
      <c r="B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2:20" x14ac:dyDescent="0.25">
      <c r="B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2:20" x14ac:dyDescent="0.25">
      <c r="B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2:20" x14ac:dyDescent="0.25">
      <c r="B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2:20" x14ac:dyDescent="0.25">
      <c r="B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2:20" x14ac:dyDescent="0.25">
      <c r="B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2:20" x14ac:dyDescent="0.25">
      <c r="B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2:20" x14ac:dyDescent="0.25">
      <c r="B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2:20" x14ac:dyDescent="0.25">
      <c r="B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2:20" x14ac:dyDescent="0.25">
      <c r="B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2:20" x14ac:dyDescent="0.25">
      <c r="B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2:20" x14ac:dyDescent="0.25">
      <c r="B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2:20" x14ac:dyDescent="0.25">
      <c r="B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2:20" x14ac:dyDescent="0.25">
      <c r="B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2:20" x14ac:dyDescent="0.25">
      <c r="B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2:20" x14ac:dyDescent="0.25">
      <c r="B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2:20" x14ac:dyDescent="0.25">
      <c r="B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2:20" x14ac:dyDescent="0.25">
      <c r="B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1"/>
    </row>
    <row r="116" spans="2:20" x14ac:dyDescent="0.25">
      <c r="B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1"/>
    </row>
    <row r="117" spans="2:20" x14ac:dyDescent="0.25">
      <c r="B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1"/>
    </row>
    <row r="118" spans="2:20" x14ac:dyDescent="0.25">
      <c r="B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1"/>
    </row>
    <row r="119" spans="2:20" x14ac:dyDescent="0.25">
      <c r="B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1"/>
    </row>
    <row r="120" spans="2:20" x14ac:dyDescent="0.25">
      <c r="B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1"/>
    </row>
    <row r="121" spans="2:20" x14ac:dyDescent="0.25">
      <c r="B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1"/>
    </row>
    <row r="122" spans="2:20" x14ac:dyDescent="0.25">
      <c r="B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1"/>
    </row>
    <row r="123" spans="2:20" x14ac:dyDescent="0.25">
      <c r="B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1"/>
    </row>
    <row r="124" spans="2:20" x14ac:dyDescent="0.25">
      <c r="B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1"/>
    </row>
    <row r="125" spans="2:20" x14ac:dyDescent="0.25">
      <c r="B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1"/>
    </row>
    <row r="126" spans="2:20" x14ac:dyDescent="0.25">
      <c r="B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1"/>
    </row>
    <row r="127" spans="2:20" x14ac:dyDescent="0.25">
      <c r="B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1"/>
    </row>
    <row r="128" spans="2:20" x14ac:dyDescent="0.25">
      <c r="B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1"/>
    </row>
    <row r="129" spans="2:20" x14ac:dyDescent="0.25">
      <c r="B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1"/>
    </row>
    <row r="130" spans="2:20" x14ac:dyDescent="0.25">
      <c r="B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1"/>
    </row>
    <row r="131" spans="2:20" x14ac:dyDescent="0.25">
      <c r="B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1"/>
    </row>
    <row r="132" spans="2:20" x14ac:dyDescent="0.25">
      <c r="B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1"/>
    </row>
    <row r="133" spans="2:20" x14ac:dyDescent="0.25">
      <c r="B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1"/>
    </row>
    <row r="134" spans="2:20" x14ac:dyDescent="0.25">
      <c r="B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1"/>
    </row>
    <row r="135" spans="2:20" x14ac:dyDescent="0.25">
      <c r="B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1"/>
    </row>
    <row r="136" spans="2:20" x14ac:dyDescent="0.25">
      <c r="B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1"/>
    </row>
    <row r="137" spans="2:20" x14ac:dyDescent="0.25">
      <c r="B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1"/>
    </row>
    <row r="138" spans="2:20" x14ac:dyDescent="0.25">
      <c r="B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1"/>
    </row>
    <row r="139" spans="2:20" x14ac:dyDescent="0.25">
      <c r="B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1"/>
    </row>
    <row r="140" spans="2:20" x14ac:dyDescent="0.25">
      <c r="B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1"/>
    </row>
    <row r="141" spans="2:20" x14ac:dyDescent="0.25">
      <c r="B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1"/>
    </row>
    <row r="142" spans="2:20" x14ac:dyDescent="0.25">
      <c r="B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1"/>
    </row>
    <row r="143" spans="2:20" x14ac:dyDescent="0.25">
      <c r="B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1"/>
    </row>
    <row r="144" spans="2:20" x14ac:dyDescent="0.25">
      <c r="B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1"/>
    </row>
    <row r="145" spans="2:20" x14ac:dyDescent="0.25">
      <c r="B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1"/>
    </row>
    <row r="146" spans="2:20" x14ac:dyDescent="0.25">
      <c r="B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1"/>
    </row>
    <row r="147" spans="2:20" x14ac:dyDescent="0.25">
      <c r="B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1"/>
    </row>
    <row r="148" spans="2:20" x14ac:dyDescent="0.25">
      <c r="B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1"/>
    </row>
    <row r="149" spans="2:20" x14ac:dyDescent="0.25">
      <c r="B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1"/>
    </row>
    <row r="150" spans="2:20" x14ac:dyDescent="0.25">
      <c r="B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1"/>
    </row>
    <row r="151" spans="2:20" x14ac:dyDescent="0.25">
      <c r="B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1"/>
    </row>
    <row r="152" spans="2:20" x14ac:dyDescent="0.25">
      <c r="B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1"/>
    </row>
    <row r="153" spans="2:20" x14ac:dyDescent="0.25">
      <c r="B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1"/>
    </row>
    <row r="154" spans="2:20" x14ac:dyDescent="0.25">
      <c r="B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1"/>
    </row>
    <row r="155" spans="2:20" x14ac:dyDescent="0.25">
      <c r="B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1"/>
    </row>
    <row r="156" spans="2:20" x14ac:dyDescent="0.25">
      <c r="B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1"/>
    </row>
    <row r="157" spans="2:20" x14ac:dyDescent="0.25">
      <c r="B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1"/>
    </row>
    <row r="158" spans="2:20" x14ac:dyDescent="0.25">
      <c r="B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1"/>
    </row>
    <row r="159" spans="2:20" x14ac:dyDescent="0.25">
      <c r="B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1"/>
    </row>
    <row r="160" spans="2:20" x14ac:dyDescent="0.25">
      <c r="B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1"/>
    </row>
    <row r="161" spans="2:20" x14ac:dyDescent="0.25">
      <c r="B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1"/>
    </row>
    <row r="162" spans="2:20" x14ac:dyDescent="0.25">
      <c r="B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1"/>
    </row>
    <row r="163" spans="2:20" x14ac:dyDescent="0.25">
      <c r="B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1"/>
    </row>
    <row r="164" spans="2:20" x14ac:dyDescent="0.25">
      <c r="B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1"/>
    </row>
    <row r="165" spans="2:20" x14ac:dyDescent="0.25">
      <c r="B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1"/>
    </row>
    <row r="166" spans="2:20" x14ac:dyDescent="0.25">
      <c r="B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1"/>
    </row>
    <row r="167" spans="2:20" x14ac:dyDescent="0.25">
      <c r="B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1"/>
    </row>
    <row r="168" spans="2:20" x14ac:dyDescent="0.25">
      <c r="B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1"/>
    </row>
    <row r="169" spans="2:20" x14ac:dyDescent="0.25">
      <c r="B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1"/>
    </row>
    <row r="170" spans="2:20" x14ac:dyDescent="0.25">
      <c r="B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1"/>
    </row>
    <row r="171" spans="2:20" x14ac:dyDescent="0.25">
      <c r="B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1"/>
    </row>
    <row r="172" spans="2:20" x14ac:dyDescent="0.25">
      <c r="B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1"/>
    </row>
    <row r="173" spans="2:20" x14ac:dyDescent="0.25">
      <c r="B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1"/>
    </row>
    <row r="174" spans="2:20" x14ac:dyDescent="0.25">
      <c r="B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1"/>
    </row>
    <row r="175" spans="2:20" x14ac:dyDescent="0.25">
      <c r="B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1"/>
    </row>
    <row r="176" spans="2:20" x14ac:dyDescent="0.25">
      <c r="B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1"/>
    </row>
    <row r="177" spans="2:20" x14ac:dyDescent="0.25">
      <c r="B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1"/>
    </row>
    <row r="178" spans="2:20" x14ac:dyDescent="0.25">
      <c r="B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1"/>
    </row>
    <row r="179" spans="2:20" x14ac:dyDescent="0.25">
      <c r="B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1"/>
    </row>
    <row r="180" spans="2:20" x14ac:dyDescent="0.25">
      <c r="B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1"/>
    </row>
    <row r="181" spans="2:20" x14ac:dyDescent="0.25">
      <c r="B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1"/>
    </row>
    <row r="182" spans="2:20" x14ac:dyDescent="0.25">
      <c r="B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1"/>
    </row>
    <row r="183" spans="2:20" x14ac:dyDescent="0.25">
      <c r="B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1"/>
    </row>
    <row r="184" spans="2:20" x14ac:dyDescent="0.25">
      <c r="B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1"/>
    </row>
    <row r="185" spans="2:20" x14ac:dyDescent="0.25">
      <c r="B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1"/>
    </row>
    <row r="186" spans="2:20" x14ac:dyDescent="0.25">
      <c r="B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1"/>
    </row>
    <row r="187" spans="2:20" x14ac:dyDescent="0.25">
      <c r="B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1"/>
    </row>
    <row r="188" spans="2:20" x14ac:dyDescent="0.25">
      <c r="B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1"/>
    </row>
    <row r="189" spans="2:20" x14ac:dyDescent="0.25">
      <c r="B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1"/>
    </row>
    <row r="190" spans="2:20" x14ac:dyDescent="0.25">
      <c r="B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1"/>
    </row>
    <row r="191" spans="2:20" x14ac:dyDescent="0.25">
      <c r="B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1"/>
    </row>
    <row r="192" spans="2:20" x14ac:dyDescent="0.25">
      <c r="B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1"/>
    </row>
    <row r="193" spans="2:20" x14ac:dyDescent="0.25">
      <c r="B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1"/>
    </row>
    <row r="194" spans="2:20" x14ac:dyDescent="0.25">
      <c r="B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1"/>
    </row>
    <row r="195" spans="2:20" x14ac:dyDescent="0.25">
      <c r="B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1"/>
    </row>
    <row r="196" spans="2:20" x14ac:dyDescent="0.25">
      <c r="B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1"/>
    </row>
    <row r="197" spans="2:20" x14ac:dyDescent="0.25">
      <c r="B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1"/>
    </row>
    <row r="198" spans="2:20" x14ac:dyDescent="0.25">
      <c r="B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1"/>
    </row>
    <row r="199" spans="2:20" x14ac:dyDescent="0.25">
      <c r="B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1"/>
    </row>
    <row r="200" spans="2:20" x14ac:dyDescent="0.25">
      <c r="B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1"/>
    </row>
    <row r="201" spans="2:20" x14ac:dyDescent="0.25">
      <c r="B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1"/>
    </row>
    <row r="202" spans="2:20" x14ac:dyDescent="0.25">
      <c r="B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1"/>
    </row>
    <row r="203" spans="2:20" x14ac:dyDescent="0.25">
      <c r="B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1"/>
    </row>
    <row r="204" spans="2:20" x14ac:dyDescent="0.25">
      <c r="B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1"/>
    </row>
    <row r="205" spans="2:20" x14ac:dyDescent="0.25">
      <c r="B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1"/>
    </row>
    <row r="206" spans="2:20" x14ac:dyDescent="0.25">
      <c r="B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1"/>
    </row>
    <row r="207" spans="2:20" x14ac:dyDescent="0.25">
      <c r="B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1"/>
    </row>
    <row r="208" spans="2:20" x14ac:dyDescent="0.25">
      <c r="B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1"/>
    </row>
    <row r="209" spans="2:20" x14ac:dyDescent="0.25">
      <c r="B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1"/>
    </row>
    <row r="210" spans="2:20" x14ac:dyDescent="0.25">
      <c r="B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1"/>
    </row>
    <row r="211" spans="2:20" x14ac:dyDescent="0.25">
      <c r="B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1"/>
    </row>
    <row r="212" spans="2:20" x14ac:dyDescent="0.25">
      <c r="B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1"/>
    </row>
    <row r="213" spans="2:20" x14ac:dyDescent="0.25">
      <c r="B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1"/>
    </row>
    <row r="214" spans="2:20" x14ac:dyDescent="0.25">
      <c r="B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1"/>
    </row>
    <row r="215" spans="2:20" x14ac:dyDescent="0.25">
      <c r="B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1"/>
    </row>
    <row r="216" spans="2:20" x14ac:dyDescent="0.25">
      <c r="B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1"/>
    </row>
    <row r="217" spans="2:20" x14ac:dyDescent="0.25">
      <c r="B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1"/>
    </row>
    <row r="218" spans="2:20" x14ac:dyDescent="0.25">
      <c r="B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1"/>
    </row>
    <row r="219" spans="2:20" x14ac:dyDescent="0.25">
      <c r="B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1"/>
    </row>
    <row r="220" spans="2:20" x14ac:dyDescent="0.25">
      <c r="B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1"/>
    </row>
    <row r="221" spans="2:20" x14ac:dyDescent="0.25">
      <c r="B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1"/>
    </row>
    <row r="222" spans="2:20" x14ac:dyDescent="0.25">
      <c r="B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1"/>
    </row>
    <row r="223" spans="2:20" x14ac:dyDescent="0.25">
      <c r="B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1"/>
    </row>
    <row r="224" spans="2:20" x14ac:dyDescent="0.25">
      <c r="B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1"/>
    </row>
    <row r="225" spans="2:20" x14ac:dyDescent="0.25">
      <c r="B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1"/>
    </row>
    <row r="226" spans="2:20" x14ac:dyDescent="0.25">
      <c r="B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1"/>
    </row>
    <row r="227" spans="2:20" x14ac:dyDescent="0.25">
      <c r="B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1"/>
    </row>
    <row r="228" spans="2:20" x14ac:dyDescent="0.25">
      <c r="B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1"/>
    </row>
    <row r="229" spans="2:20" x14ac:dyDescent="0.25">
      <c r="B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1"/>
    </row>
    <row r="230" spans="2:20" x14ac:dyDescent="0.25">
      <c r="B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1"/>
    </row>
    <row r="231" spans="2:20" x14ac:dyDescent="0.25">
      <c r="B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1"/>
    </row>
    <row r="232" spans="2:20" x14ac:dyDescent="0.25">
      <c r="B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1"/>
    </row>
    <row r="233" spans="2:20" x14ac:dyDescent="0.25">
      <c r="B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1"/>
    </row>
    <row r="234" spans="2:20" x14ac:dyDescent="0.25">
      <c r="B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1"/>
    </row>
    <row r="235" spans="2:20" x14ac:dyDescent="0.25">
      <c r="B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1"/>
    </row>
    <row r="236" spans="2:20" x14ac:dyDescent="0.25">
      <c r="B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1"/>
    </row>
    <row r="237" spans="2:20" x14ac:dyDescent="0.25">
      <c r="B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1"/>
    </row>
    <row r="238" spans="2:20" x14ac:dyDescent="0.25">
      <c r="B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1"/>
    </row>
    <row r="239" spans="2:20" x14ac:dyDescent="0.25">
      <c r="B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1"/>
    </row>
    <row r="240" spans="2:20" x14ac:dyDescent="0.25">
      <c r="B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1"/>
    </row>
    <row r="241" spans="2:20" x14ac:dyDescent="0.25">
      <c r="B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1"/>
    </row>
    <row r="242" spans="2:20" x14ac:dyDescent="0.25">
      <c r="B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1"/>
    </row>
    <row r="243" spans="2:20" x14ac:dyDescent="0.25">
      <c r="B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1"/>
    </row>
    <row r="244" spans="2:20" x14ac:dyDescent="0.25">
      <c r="B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1"/>
    </row>
    <row r="245" spans="2:20" x14ac:dyDescent="0.25">
      <c r="B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1"/>
    </row>
    <row r="246" spans="2:20" x14ac:dyDescent="0.25">
      <c r="B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1"/>
    </row>
    <row r="247" spans="2:20" x14ac:dyDescent="0.25">
      <c r="B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1"/>
    </row>
    <row r="248" spans="2:20" x14ac:dyDescent="0.25">
      <c r="B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1"/>
    </row>
    <row r="249" spans="2:20" x14ac:dyDescent="0.25">
      <c r="B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1"/>
    </row>
    <row r="250" spans="2:20" x14ac:dyDescent="0.25">
      <c r="B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1"/>
    </row>
    <row r="251" spans="2:20" x14ac:dyDescent="0.25">
      <c r="B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1"/>
    </row>
    <row r="252" spans="2:20" x14ac:dyDescent="0.25">
      <c r="B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1"/>
    </row>
    <row r="253" spans="2:20" x14ac:dyDescent="0.25">
      <c r="B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1"/>
    </row>
    <row r="254" spans="2:20" x14ac:dyDescent="0.25">
      <c r="B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1"/>
    </row>
    <row r="255" spans="2:20" x14ac:dyDescent="0.25">
      <c r="B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1"/>
    </row>
    <row r="256" spans="2:20" x14ac:dyDescent="0.25">
      <c r="B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1"/>
    </row>
    <row r="257" spans="2:20" x14ac:dyDescent="0.25">
      <c r="B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1"/>
    </row>
    <row r="258" spans="2:20" x14ac:dyDescent="0.25">
      <c r="B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1"/>
    </row>
    <row r="259" spans="2:20" x14ac:dyDescent="0.25">
      <c r="B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1"/>
    </row>
    <row r="260" spans="2:20" x14ac:dyDescent="0.25">
      <c r="B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1"/>
    </row>
    <row r="261" spans="2:20" x14ac:dyDescent="0.25">
      <c r="B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1"/>
    </row>
    <row r="262" spans="2:20" x14ac:dyDescent="0.25">
      <c r="B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1"/>
    </row>
    <row r="263" spans="2:20" x14ac:dyDescent="0.25">
      <c r="B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1"/>
    </row>
    <row r="264" spans="2:20" x14ac:dyDescent="0.25">
      <c r="B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1"/>
    </row>
    <row r="265" spans="2:20" x14ac:dyDescent="0.25">
      <c r="B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1"/>
    </row>
    <row r="266" spans="2:20" x14ac:dyDescent="0.25">
      <c r="B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1"/>
    </row>
    <row r="267" spans="2:20" x14ac:dyDescent="0.25">
      <c r="B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1"/>
    </row>
    <row r="268" spans="2:20" x14ac:dyDescent="0.25">
      <c r="B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1"/>
    </row>
    <row r="269" spans="2:20" x14ac:dyDescent="0.25">
      <c r="B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1"/>
    </row>
    <row r="270" spans="2:20" x14ac:dyDescent="0.25">
      <c r="B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1"/>
    </row>
    <row r="271" spans="2:20" x14ac:dyDescent="0.25">
      <c r="B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1"/>
    </row>
    <row r="272" spans="2:20" x14ac:dyDescent="0.25">
      <c r="B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1"/>
    </row>
    <row r="273" spans="2:20" x14ac:dyDescent="0.25">
      <c r="B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1"/>
    </row>
    <row r="274" spans="2:20" x14ac:dyDescent="0.25">
      <c r="B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1"/>
    </row>
    <row r="275" spans="2:20" x14ac:dyDescent="0.25">
      <c r="B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1"/>
    </row>
    <row r="276" spans="2:20" x14ac:dyDescent="0.25">
      <c r="B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1"/>
    </row>
    <row r="277" spans="2:20" x14ac:dyDescent="0.25">
      <c r="B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1"/>
    </row>
    <row r="278" spans="2:20" x14ac:dyDescent="0.25">
      <c r="B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1"/>
    </row>
    <row r="279" spans="2:20" x14ac:dyDescent="0.25">
      <c r="B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1"/>
    </row>
    <row r="280" spans="2:20" x14ac:dyDescent="0.25">
      <c r="B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1"/>
    </row>
    <row r="281" spans="2:20" x14ac:dyDescent="0.25">
      <c r="B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1"/>
    </row>
    <row r="282" spans="2:20" x14ac:dyDescent="0.25">
      <c r="B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1"/>
    </row>
    <row r="283" spans="2:20" x14ac:dyDescent="0.25">
      <c r="B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1"/>
    </row>
    <row r="284" spans="2:20" x14ac:dyDescent="0.25">
      <c r="B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1"/>
    </row>
    <row r="285" spans="2:20" x14ac:dyDescent="0.25">
      <c r="B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1"/>
    </row>
    <row r="286" spans="2:20" x14ac:dyDescent="0.25">
      <c r="B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1"/>
    </row>
    <row r="287" spans="2:20" x14ac:dyDescent="0.25">
      <c r="B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1"/>
    </row>
    <row r="288" spans="2:20" x14ac:dyDescent="0.25">
      <c r="B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1"/>
    </row>
    <row r="289" spans="2:20" x14ac:dyDescent="0.25">
      <c r="B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1"/>
    </row>
    <row r="290" spans="2:20" x14ac:dyDescent="0.25">
      <c r="B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1"/>
    </row>
    <row r="291" spans="2:20" x14ac:dyDescent="0.25">
      <c r="B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1"/>
    </row>
    <row r="292" spans="2:20" x14ac:dyDescent="0.25">
      <c r="B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1"/>
    </row>
    <row r="293" spans="2:20" x14ac:dyDescent="0.25">
      <c r="B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1"/>
    </row>
    <row r="294" spans="2:20" x14ac:dyDescent="0.25">
      <c r="B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1"/>
    </row>
    <row r="295" spans="2:20" x14ac:dyDescent="0.25">
      <c r="B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1"/>
    </row>
    <row r="296" spans="2:20" x14ac:dyDescent="0.25">
      <c r="B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1"/>
    </row>
    <row r="297" spans="2:20" x14ac:dyDescent="0.25">
      <c r="B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1"/>
    </row>
    <row r="298" spans="2:20" x14ac:dyDescent="0.25">
      <c r="B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1"/>
    </row>
    <row r="299" spans="2:20" x14ac:dyDescent="0.25">
      <c r="B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1"/>
    </row>
    <row r="300" spans="2:20" x14ac:dyDescent="0.25">
      <c r="B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1"/>
    </row>
    <row r="301" spans="2:20" x14ac:dyDescent="0.25">
      <c r="B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1"/>
    </row>
    <row r="302" spans="2:20" x14ac:dyDescent="0.25">
      <c r="B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1"/>
    </row>
    <row r="303" spans="2:20" x14ac:dyDescent="0.25">
      <c r="B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1"/>
    </row>
    <row r="304" spans="2:20" x14ac:dyDescent="0.25">
      <c r="B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1"/>
    </row>
    <row r="305" spans="2:20" x14ac:dyDescent="0.25">
      <c r="B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1"/>
    </row>
    <row r="306" spans="2:20" x14ac:dyDescent="0.25">
      <c r="B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1"/>
    </row>
    <row r="307" spans="2:20" x14ac:dyDescent="0.25">
      <c r="B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1"/>
    </row>
    <row r="308" spans="2:20" x14ac:dyDescent="0.25">
      <c r="B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1"/>
    </row>
    <row r="309" spans="2:20" x14ac:dyDescent="0.25">
      <c r="B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1"/>
    </row>
    <row r="310" spans="2:20" x14ac:dyDescent="0.25">
      <c r="B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1"/>
    </row>
    <row r="311" spans="2:20" x14ac:dyDescent="0.25">
      <c r="B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1"/>
    </row>
    <row r="312" spans="2:20" x14ac:dyDescent="0.25">
      <c r="B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1"/>
    </row>
    <row r="313" spans="2:20" x14ac:dyDescent="0.25">
      <c r="B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1"/>
    </row>
    <row r="314" spans="2:20" x14ac:dyDescent="0.25">
      <c r="B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1"/>
    </row>
    <row r="315" spans="2:20" x14ac:dyDescent="0.25">
      <c r="B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1"/>
    </row>
    <row r="316" spans="2:20" x14ac:dyDescent="0.25">
      <c r="B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1"/>
    </row>
    <row r="317" spans="2:20" x14ac:dyDescent="0.25">
      <c r="B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1"/>
    </row>
    <row r="318" spans="2:20" x14ac:dyDescent="0.25">
      <c r="B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1"/>
    </row>
    <row r="319" spans="2:20" x14ac:dyDescent="0.25">
      <c r="B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1"/>
    </row>
    <row r="320" spans="2:20" x14ac:dyDescent="0.25">
      <c r="B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1"/>
    </row>
    <row r="321" spans="2:20" x14ac:dyDescent="0.25">
      <c r="B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1"/>
    </row>
    <row r="322" spans="2:20" x14ac:dyDescent="0.25">
      <c r="B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1"/>
    </row>
    <row r="323" spans="2:20" x14ac:dyDescent="0.25">
      <c r="B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1"/>
    </row>
    <row r="324" spans="2:20" x14ac:dyDescent="0.25">
      <c r="B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1"/>
    </row>
    <row r="325" spans="2:20" x14ac:dyDescent="0.25">
      <c r="B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1"/>
    </row>
    <row r="326" spans="2:20" x14ac:dyDescent="0.25">
      <c r="B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1"/>
    </row>
    <row r="327" spans="2:20" x14ac:dyDescent="0.25">
      <c r="B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1"/>
    </row>
    <row r="328" spans="2:20" x14ac:dyDescent="0.25">
      <c r="B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1"/>
    </row>
    <row r="329" spans="2:20" x14ac:dyDescent="0.25">
      <c r="B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1"/>
    </row>
    <row r="330" spans="2:20" x14ac:dyDescent="0.25">
      <c r="B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1"/>
    </row>
    <row r="331" spans="2:20" x14ac:dyDescent="0.25">
      <c r="B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1"/>
    </row>
    <row r="332" spans="2:20" x14ac:dyDescent="0.25">
      <c r="B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1"/>
    </row>
    <row r="333" spans="2:20" x14ac:dyDescent="0.25">
      <c r="B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1"/>
    </row>
    <row r="334" spans="2:20" x14ac:dyDescent="0.25">
      <c r="B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1"/>
    </row>
    <row r="335" spans="2:20" x14ac:dyDescent="0.25">
      <c r="B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1"/>
    </row>
    <row r="336" spans="2:20" x14ac:dyDescent="0.25">
      <c r="B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1"/>
    </row>
    <row r="337" spans="2:20" x14ac:dyDescent="0.25">
      <c r="B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1"/>
    </row>
    <row r="338" spans="2:20" x14ac:dyDescent="0.25">
      <c r="B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1"/>
    </row>
    <row r="339" spans="2:20" x14ac:dyDescent="0.25">
      <c r="B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1"/>
    </row>
    <row r="340" spans="2:20" x14ac:dyDescent="0.25">
      <c r="B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1"/>
    </row>
    <row r="341" spans="2:20" x14ac:dyDescent="0.25">
      <c r="B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1"/>
    </row>
    <row r="342" spans="2:20" x14ac:dyDescent="0.25">
      <c r="B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1"/>
    </row>
    <row r="343" spans="2:20" x14ac:dyDescent="0.25">
      <c r="B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1"/>
    </row>
    <row r="344" spans="2:20" x14ac:dyDescent="0.25">
      <c r="B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1"/>
    </row>
    <row r="345" spans="2:20" x14ac:dyDescent="0.25">
      <c r="B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1"/>
    </row>
    <row r="346" spans="2:20" x14ac:dyDescent="0.25">
      <c r="B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1"/>
    </row>
    <row r="347" spans="2:20" x14ac:dyDescent="0.25">
      <c r="B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1"/>
    </row>
    <row r="348" spans="2:20" x14ac:dyDescent="0.25">
      <c r="B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1"/>
    </row>
    <row r="349" spans="2:20" x14ac:dyDescent="0.25">
      <c r="B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1"/>
    </row>
    <row r="350" spans="2:20" x14ac:dyDescent="0.25">
      <c r="B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1"/>
    </row>
    <row r="351" spans="2:20" x14ac:dyDescent="0.25">
      <c r="B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1"/>
    </row>
    <row r="352" spans="2:20" x14ac:dyDescent="0.25">
      <c r="B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1"/>
    </row>
    <row r="353" spans="2:20" x14ac:dyDescent="0.25">
      <c r="B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1"/>
    </row>
    <row r="354" spans="2:20" x14ac:dyDescent="0.25">
      <c r="B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1"/>
    </row>
    <row r="355" spans="2:20" x14ac:dyDescent="0.25">
      <c r="B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1"/>
    </row>
    <row r="356" spans="2:20" x14ac:dyDescent="0.25">
      <c r="B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1"/>
    </row>
    <row r="357" spans="2:20" x14ac:dyDescent="0.25">
      <c r="B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1"/>
    </row>
    <row r="358" spans="2:20" x14ac:dyDescent="0.25">
      <c r="B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1"/>
    </row>
    <row r="359" spans="2:20" x14ac:dyDescent="0.25">
      <c r="B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1"/>
    </row>
    <row r="360" spans="2:20" x14ac:dyDescent="0.25">
      <c r="B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1"/>
    </row>
    <row r="361" spans="2:20" x14ac:dyDescent="0.25">
      <c r="B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1"/>
    </row>
    <row r="362" spans="2:20" x14ac:dyDescent="0.25">
      <c r="B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1"/>
    </row>
    <row r="363" spans="2:20" x14ac:dyDescent="0.25">
      <c r="B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1"/>
    </row>
    <row r="364" spans="2:20" x14ac:dyDescent="0.25">
      <c r="B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1"/>
    </row>
    <row r="365" spans="2:20" x14ac:dyDescent="0.25">
      <c r="B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1"/>
    </row>
    <row r="366" spans="2:20" x14ac:dyDescent="0.25">
      <c r="B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1"/>
    </row>
    <row r="367" spans="2:20" x14ac:dyDescent="0.25">
      <c r="B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1"/>
    </row>
    <row r="368" spans="2:20" x14ac:dyDescent="0.25">
      <c r="B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1"/>
    </row>
    <row r="369" spans="2:20" x14ac:dyDescent="0.25">
      <c r="B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1"/>
    </row>
    <row r="370" spans="2:20" x14ac:dyDescent="0.25">
      <c r="B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1"/>
    </row>
    <row r="371" spans="2:20" x14ac:dyDescent="0.25">
      <c r="B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1"/>
    </row>
    <row r="372" spans="2:20" x14ac:dyDescent="0.25">
      <c r="B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1"/>
    </row>
    <row r="373" spans="2:20" x14ac:dyDescent="0.25">
      <c r="B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1"/>
    </row>
    <row r="374" spans="2:20" x14ac:dyDescent="0.25">
      <c r="B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1"/>
    </row>
    <row r="375" spans="2:20" x14ac:dyDescent="0.25">
      <c r="B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1"/>
    </row>
    <row r="376" spans="2:20" x14ac:dyDescent="0.25">
      <c r="B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1"/>
    </row>
    <row r="377" spans="2:20" x14ac:dyDescent="0.25">
      <c r="B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1"/>
    </row>
    <row r="378" spans="2:20" x14ac:dyDescent="0.25">
      <c r="B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1"/>
    </row>
    <row r="379" spans="2:20" x14ac:dyDescent="0.25">
      <c r="B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1"/>
    </row>
    <row r="380" spans="2:20" x14ac:dyDescent="0.25">
      <c r="B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1"/>
    </row>
    <row r="381" spans="2:20" x14ac:dyDescent="0.25">
      <c r="B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1"/>
    </row>
    <row r="382" spans="2:20" x14ac:dyDescent="0.25">
      <c r="B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1"/>
    </row>
    <row r="383" spans="2:20" x14ac:dyDescent="0.25">
      <c r="B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1"/>
    </row>
    <row r="384" spans="2:20" x14ac:dyDescent="0.25">
      <c r="B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1"/>
    </row>
    <row r="385" spans="2:20" x14ac:dyDescent="0.25">
      <c r="B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1"/>
    </row>
    <row r="386" spans="2:20" x14ac:dyDescent="0.25">
      <c r="B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1"/>
    </row>
    <row r="387" spans="2:20" x14ac:dyDescent="0.25">
      <c r="B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1"/>
    </row>
    <row r="388" spans="2:20" x14ac:dyDescent="0.25">
      <c r="B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1"/>
    </row>
    <row r="389" spans="2:20" x14ac:dyDescent="0.25">
      <c r="B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1"/>
    </row>
    <row r="390" spans="2:20" x14ac:dyDescent="0.25">
      <c r="B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1"/>
    </row>
    <row r="391" spans="2:20" x14ac:dyDescent="0.25">
      <c r="B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1"/>
    </row>
    <row r="392" spans="2:20" x14ac:dyDescent="0.25">
      <c r="B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1"/>
    </row>
    <row r="393" spans="2:20" x14ac:dyDescent="0.25">
      <c r="B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1"/>
    </row>
    <row r="394" spans="2:20" x14ac:dyDescent="0.25">
      <c r="B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1"/>
    </row>
    <row r="395" spans="2:20" x14ac:dyDescent="0.25">
      <c r="B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1"/>
    </row>
    <row r="396" spans="2:20" x14ac:dyDescent="0.25">
      <c r="B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1"/>
    </row>
    <row r="397" spans="2:20" x14ac:dyDescent="0.25">
      <c r="B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1"/>
    </row>
    <row r="398" spans="2:20" x14ac:dyDescent="0.25">
      <c r="B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1"/>
    </row>
    <row r="399" spans="2:20" x14ac:dyDescent="0.25">
      <c r="B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1"/>
    </row>
    <row r="400" spans="2:20" x14ac:dyDescent="0.25">
      <c r="B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1"/>
    </row>
    <row r="401" spans="2:20" x14ac:dyDescent="0.25">
      <c r="B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1"/>
    </row>
    <row r="402" spans="2:20" x14ac:dyDescent="0.25">
      <c r="B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1"/>
    </row>
    <row r="403" spans="2:20" x14ac:dyDescent="0.25">
      <c r="B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1"/>
    </row>
    <row r="404" spans="2:20" x14ac:dyDescent="0.25">
      <c r="B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1"/>
    </row>
    <row r="405" spans="2:20" x14ac:dyDescent="0.25">
      <c r="B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1"/>
    </row>
    <row r="406" spans="2:20" x14ac:dyDescent="0.25">
      <c r="B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1"/>
    </row>
    <row r="407" spans="2:20" x14ac:dyDescent="0.25">
      <c r="B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1"/>
    </row>
    <row r="408" spans="2:20" x14ac:dyDescent="0.25">
      <c r="B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1"/>
    </row>
    <row r="409" spans="2:20" x14ac:dyDescent="0.25">
      <c r="B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1"/>
    </row>
    <row r="410" spans="2:20" x14ac:dyDescent="0.25">
      <c r="B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1"/>
    </row>
    <row r="411" spans="2:20" x14ac:dyDescent="0.25">
      <c r="B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1"/>
    </row>
    <row r="412" spans="2:20" x14ac:dyDescent="0.25">
      <c r="B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1"/>
    </row>
    <row r="413" spans="2:20" x14ac:dyDescent="0.25">
      <c r="B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1"/>
    </row>
    <row r="414" spans="2:20" x14ac:dyDescent="0.25">
      <c r="B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1"/>
    </row>
    <row r="415" spans="2:20" x14ac:dyDescent="0.25">
      <c r="B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1"/>
    </row>
    <row r="416" spans="2:20" x14ac:dyDescent="0.25">
      <c r="B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1"/>
    </row>
    <row r="417" spans="2:20" x14ac:dyDescent="0.25">
      <c r="B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1"/>
    </row>
    <row r="418" spans="2:20" x14ac:dyDescent="0.25">
      <c r="B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1"/>
    </row>
    <row r="419" spans="2:20" x14ac:dyDescent="0.25">
      <c r="B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1"/>
    </row>
    <row r="420" spans="2:20" x14ac:dyDescent="0.25">
      <c r="B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1"/>
    </row>
    <row r="421" spans="2:20" x14ac:dyDescent="0.25">
      <c r="B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1"/>
    </row>
    <row r="422" spans="2:20" x14ac:dyDescent="0.25">
      <c r="B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1"/>
    </row>
    <row r="423" spans="2:20" x14ac:dyDescent="0.25">
      <c r="B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1"/>
    </row>
    <row r="424" spans="2:20" x14ac:dyDescent="0.25">
      <c r="B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1"/>
    </row>
    <row r="425" spans="2:20" x14ac:dyDescent="0.25">
      <c r="B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1"/>
    </row>
    <row r="426" spans="2:20" x14ac:dyDescent="0.25">
      <c r="B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1"/>
    </row>
    <row r="427" spans="2:20" x14ac:dyDescent="0.25">
      <c r="B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1"/>
    </row>
    <row r="428" spans="2:20" x14ac:dyDescent="0.25">
      <c r="B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1"/>
    </row>
    <row r="429" spans="2:20" x14ac:dyDescent="0.25">
      <c r="B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1"/>
    </row>
    <row r="430" spans="2:20" x14ac:dyDescent="0.25">
      <c r="B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1"/>
    </row>
    <row r="431" spans="2:20" x14ac:dyDescent="0.25">
      <c r="B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1"/>
    </row>
    <row r="432" spans="2:20" x14ac:dyDescent="0.25">
      <c r="B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1"/>
    </row>
    <row r="433" spans="2:20" x14ac:dyDescent="0.25">
      <c r="B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1"/>
    </row>
    <row r="434" spans="2:20" x14ac:dyDescent="0.25">
      <c r="B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1"/>
    </row>
    <row r="435" spans="2:20" x14ac:dyDescent="0.25">
      <c r="B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1"/>
    </row>
    <row r="436" spans="2:20" x14ac:dyDescent="0.25">
      <c r="B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1"/>
    </row>
    <row r="437" spans="2:20" x14ac:dyDescent="0.25">
      <c r="B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1"/>
    </row>
    <row r="438" spans="2:20" x14ac:dyDescent="0.25">
      <c r="B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1"/>
    </row>
    <row r="439" spans="2:20" x14ac:dyDescent="0.25">
      <c r="B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1"/>
    </row>
    <row r="440" spans="2:20" x14ac:dyDescent="0.25">
      <c r="B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1"/>
    </row>
    <row r="441" spans="2:20" x14ac:dyDescent="0.25">
      <c r="B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1"/>
    </row>
    <row r="442" spans="2:20" x14ac:dyDescent="0.25">
      <c r="B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1"/>
    </row>
    <row r="443" spans="2:20" x14ac:dyDescent="0.25">
      <c r="B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1"/>
    </row>
    <row r="444" spans="2:20" x14ac:dyDescent="0.25">
      <c r="B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1"/>
    </row>
    <row r="445" spans="2:20" x14ac:dyDescent="0.25">
      <c r="B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1"/>
    </row>
    <row r="446" spans="2:20" x14ac:dyDescent="0.25">
      <c r="B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1"/>
    </row>
    <row r="447" spans="2:20" x14ac:dyDescent="0.25">
      <c r="B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1"/>
    </row>
    <row r="448" spans="2:20" x14ac:dyDescent="0.25">
      <c r="B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1"/>
    </row>
    <row r="449" spans="2:20" x14ac:dyDescent="0.25">
      <c r="B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1"/>
    </row>
    <row r="450" spans="2:20" x14ac:dyDescent="0.25">
      <c r="B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1"/>
    </row>
    <row r="451" spans="2:20" x14ac:dyDescent="0.25">
      <c r="B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1"/>
    </row>
    <row r="452" spans="2:20" x14ac:dyDescent="0.25">
      <c r="B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1"/>
    </row>
    <row r="453" spans="2:20" x14ac:dyDescent="0.25">
      <c r="B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1"/>
    </row>
    <row r="454" spans="2:20" x14ac:dyDescent="0.25">
      <c r="B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1"/>
    </row>
    <row r="455" spans="2:20" x14ac:dyDescent="0.25">
      <c r="B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1"/>
    </row>
    <row r="456" spans="2:20" x14ac:dyDescent="0.25">
      <c r="B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1"/>
    </row>
    <row r="457" spans="2:20" x14ac:dyDescent="0.25">
      <c r="B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1"/>
    </row>
    <row r="458" spans="2:20" x14ac:dyDescent="0.25">
      <c r="B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1"/>
    </row>
    <row r="459" spans="2:20" x14ac:dyDescent="0.25">
      <c r="B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1"/>
    </row>
    <row r="460" spans="2:20" x14ac:dyDescent="0.25">
      <c r="B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1"/>
    </row>
    <row r="461" spans="2:20" x14ac:dyDescent="0.25">
      <c r="B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1"/>
    </row>
    <row r="462" spans="2:20" x14ac:dyDescent="0.25">
      <c r="B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1"/>
    </row>
    <row r="463" spans="2:20" x14ac:dyDescent="0.25">
      <c r="B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1"/>
    </row>
    <row r="464" spans="2:20" x14ac:dyDescent="0.25">
      <c r="B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1"/>
    </row>
    <row r="465" spans="2:20" x14ac:dyDescent="0.25">
      <c r="B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1"/>
    </row>
    <row r="466" spans="2:20" x14ac:dyDescent="0.25">
      <c r="B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1"/>
    </row>
    <row r="467" spans="2:20" x14ac:dyDescent="0.25">
      <c r="B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1"/>
    </row>
    <row r="468" spans="2:20" x14ac:dyDescent="0.25">
      <c r="B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1"/>
    </row>
    <row r="469" spans="2:20" x14ac:dyDescent="0.25">
      <c r="B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1"/>
    </row>
    <row r="470" spans="2:20" x14ac:dyDescent="0.25">
      <c r="B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1"/>
    </row>
    <row r="471" spans="2:20" x14ac:dyDescent="0.25">
      <c r="B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1"/>
    </row>
    <row r="472" spans="2:20" x14ac:dyDescent="0.25">
      <c r="B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1"/>
    </row>
    <row r="473" spans="2:20" x14ac:dyDescent="0.25">
      <c r="B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1"/>
    </row>
    <row r="474" spans="2:20" x14ac:dyDescent="0.25">
      <c r="B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1"/>
    </row>
    <row r="475" spans="2:20" x14ac:dyDescent="0.25">
      <c r="B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1"/>
    </row>
    <row r="476" spans="2:20" x14ac:dyDescent="0.25">
      <c r="B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1"/>
    </row>
    <row r="477" spans="2:20" x14ac:dyDescent="0.25">
      <c r="B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1"/>
    </row>
    <row r="478" spans="2:20" x14ac:dyDescent="0.25">
      <c r="B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1"/>
    </row>
    <row r="479" spans="2:20" x14ac:dyDescent="0.25">
      <c r="B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1"/>
    </row>
    <row r="480" spans="2:20" x14ac:dyDescent="0.25">
      <c r="B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1"/>
    </row>
    <row r="481" spans="2:20" x14ac:dyDescent="0.25">
      <c r="B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1"/>
    </row>
    <row r="482" spans="2:20" x14ac:dyDescent="0.25">
      <c r="B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1"/>
    </row>
    <row r="483" spans="2:20" x14ac:dyDescent="0.25">
      <c r="B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1"/>
    </row>
    <row r="484" spans="2:20" x14ac:dyDescent="0.25">
      <c r="B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1"/>
    </row>
    <row r="485" spans="2:20" x14ac:dyDescent="0.25">
      <c r="B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1"/>
    </row>
    <row r="486" spans="2:20" x14ac:dyDescent="0.25">
      <c r="B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1"/>
    </row>
    <row r="487" spans="2:20" x14ac:dyDescent="0.25">
      <c r="B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1"/>
    </row>
    <row r="488" spans="2:20" x14ac:dyDescent="0.25">
      <c r="B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1"/>
    </row>
    <row r="489" spans="2:20" x14ac:dyDescent="0.25">
      <c r="B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1"/>
    </row>
    <row r="490" spans="2:20" x14ac:dyDescent="0.25">
      <c r="B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1"/>
    </row>
    <row r="491" spans="2:20" x14ac:dyDescent="0.25">
      <c r="B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1"/>
    </row>
    <row r="492" spans="2:20" x14ac:dyDescent="0.25">
      <c r="B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1"/>
    </row>
    <row r="493" spans="2:20" x14ac:dyDescent="0.25">
      <c r="B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1"/>
    </row>
    <row r="494" spans="2:20" x14ac:dyDescent="0.25">
      <c r="B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1"/>
    </row>
    <row r="495" spans="2:20" x14ac:dyDescent="0.25">
      <c r="B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1"/>
    </row>
    <row r="496" spans="2:20" x14ac:dyDescent="0.25">
      <c r="B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1"/>
    </row>
    <row r="497" spans="2:20" x14ac:dyDescent="0.25">
      <c r="B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1"/>
    </row>
    <row r="498" spans="2:20" x14ac:dyDescent="0.25">
      <c r="B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1"/>
    </row>
    <row r="499" spans="2:20" x14ac:dyDescent="0.25">
      <c r="B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1"/>
    </row>
    <row r="500" spans="2:20" x14ac:dyDescent="0.25">
      <c r="B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1"/>
    </row>
    <row r="501" spans="2:20" x14ac:dyDescent="0.25">
      <c r="B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1"/>
    </row>
    <row r="502" spans="2:20" x14ac:dyDescent="0.25">
      <c r="B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1"/>
    </row>
    <row r="503" spans="2:20" x14ac:dyDescent="0.25">
      <c r="B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1"/>
    </row>
    <row r="504" spans="2:20" x14ac:dyDescent="0.25">
      <c r="B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1"/>
    </row>
    <row r="505" spans="2:20" x14ac:dyDescent="0.25">
      <c r="B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1"/>
    </row>
    <row r="506" spans="2:20" x14ac:dyDescent="0.25">
      <c r="B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1"/>
    </row>
    <row r="507" spans="2:20" x14ac:dyDescent="0.25">
      <c r="B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1"/>
    </row>
    <row r="508" spans="2:20" x14ac:dyDescent="0.25">
      <c r="B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1"/>
    </row>
    <row r="509" spans="2:20" x14ac:dyDescent="0.25">
      <c r="B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1"/>
    </row>
    <row r="510" spans="2:20" x14ac:dyDescent="0.25">
      <c r="B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1"/>
    </row>
    <row r="511" spans="2:20" x14ac:dyDescent="0.25">
      <c r="B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1"/>
    </row>
    <row r="512" spans="2:20" x14ac:dyDescent="0.25">
      <c r="B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1"/>
    </row>
    <row r="513" spans="2:20" x14ac:dyDescent="0.25">
      <c r="B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1"/>
    </row>
    <row r="514" spans="2:20" x14ac:dyDescent="0.25">
      <c r="B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1"/>
    </row>
    <row r="515" spans="2:20" x14ac:dyDescent="0.25">
      <c r="B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1"/>
    </row>
    <row r="516" spans="2:20" x14ac:dyDescent="0.25">
      <c r="B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1"/>
    </row>
    <row r="517" spans="2:20" x14ac:dyDescent="0.25">
      <c r="B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1"/>
    </row>
    <row r="518" spans="2:20" x14ac:dyDescent="0.25">
      <c r="B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1"/>
    </row>
    <row r="519" spans="2:20" x14ac:dyDescent="0.25">
      <c r="B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1"/>
    </row>
    <row r="520" spans="2:20" x14ac:dyDescent="0.25">
      <c r="B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1"/>
    </row>
    <row r="521" spans="2:20" x14ac:dyDescent="0.25">
      <c r="B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1"/>
    </row>
    <row r="522" spans="2:20" x14ac:dyDescent="0.25">
      <c r="B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1"/>
    </row>
    <row r="523" spans="2:20" x14ac:dyDescent="0.25">
      <c r="B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1"/>
    </row>
    <row r="524" spans="2:20" x14ac:dyDescent="0.25">
      <c r="B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1"/>
    </row>
    <row r="525" spans="2:20" x14ac:dyDescent="0.25">
      <c r="B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1"/>
    </row>
    <row r="526" spans="2:20" x14ac:dyDescent="0.25">
      <c r="B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1"/>
    </row>
    <row r="527" spans="2:20" x14ac:dyDescent="0.25">
      <c r="B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1"/>
    </row>
    <row r="528" spans="2:20" x14ac:dyDescent="0.25">
      <c r="B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1"/>
    </row>
    <row r="529" spans="2:20" x14ac:dyDescent="0.25">
      <c r="B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1"/>
    </row>
    <row r="530" spans="2:20" x14ac:dyDescent="0.25">
      <c r="B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1"/>
    </row>
    <row r="531" spans="2:20" x14ac:dyDescent="0.25">
      <c r="B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1"/>
    </row>
    <row r="532" spans="2:20" x14ac:dyDescent="0.25">
      <c r="B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1"/>
    </row>
    <row r="533" spans="2:20" x14ac:dyDescent="0.25">
      <c r="B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1"/>
    </row>
    <row r="534" spans="2:20" x14ac:dyDescent="0.25">
      <c r="B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1"/>
    </row>
    <row r="535" spans="2:20" x14ac:dyDescent="0.25">
      <c r="B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1"/>
    </row>
    <row r="536" spans="2:20" x14ac:dyDescent="0.25">
      <c r="B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1"/>
    </row>
    <row r="537" spans="2:20" x14ac:dyDescent="0.25">
      <c r="B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1"/>
    </row>
    <row r="538" spans="2:20" x14ac:dyDescent="0.25">
      <c r="B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1"/>
    </row>
    <row r="539" spans="2:20" x14ac:dyDescent="0.25">
      <c r="B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1"/>
    </row>
    <row r="540" spans="2:20" x14ac:dyDescent="0.25">
      <c r="B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1"/>
    </row>
    <row r="541" spans="2:20" x14ac:dyDescent="0.25">
      <c r="B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1"/>
    </row>
    <row r="542" spans="2:20" x14ac:dyDescent="0.25">
      <c r="B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1"/>
    </row>
    <row r="543" spans="2:20" x14ac:dyDescent="0.25">
      <c r="B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1"/>
    </row>
    <row r="544" spans="2:20" x14ac:dyDescent="0.25">
      <c r="B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1"/>
    </row>
    <row r="545" spans="2:20" x14ac:dyDescent="0.25">
      <c r="B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1"/>
    </row>
    <row r="546" spans="2:20" x14ac:dyDescent="0.25">
      <c r="B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1"/>
    </row>
    <row r="547" spans="2:20" x14ac:dyDescent="0.25">
      <c r="B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1"/>
    </row>
    <row r="548" spans="2:20" x14ac:dyDescent="0.25">
      <c r="B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1"/>
    </row>
    <row r="549" spans="2:20" x14ac:dyDescent="0.25">
      <c r="B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1"/>
    </row>
    <row r="550" spans="2:20" x14ac:dyDescent="0.25">
      <c r="B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1"/>
    </row>
    <row r="551" spans="2:20" x14ac:dyDescent="0.25">
      <c r="B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1"/>
    </row>
    <row r="552" spans="2:20" x14ac:dyDescent="0.25">
      <c r="B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1"/>
    </row>
    <row r="553" spans="2:20" x14ac:dyDescent="0.25">
      <c r="B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1"/>
    </row>
    <row r="554" spans="2:20" x14ac:dyDescent="0.25">
      <c r="B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1"/>
    </row>
    <row r="555" spans="2:20" x14ac:dyDescent="0.25">
      <c r="B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1"/>
    </row>
    <row r="556" spans="2:20" x14ac:dyDescent="0.25">
      <c r="B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1"/>
    </row>
    <row r="557" spans="2:20" x14ac:dyDescent="0.25">
      <c r="B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1"/>
    </row>
    <row r="558" spans="2:20" x14ac:dyDescent="0.25">
      <c r="B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1"/>
    </row>
    <row r="559" spans="2:20" x14ac:dyDescent="0.25">
      <c r="B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1"/>
    </row>
    <row r="560" spans="2:20" x14ac:dyDescent="0.25">
      <c r="B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1"/>
    </row>
    <row r="561" spans="2:20" x14ac:dyDescent="0.25">
      <c r="B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1"/>
    </row>
    <row r="562" spans="2:20" x14ac:dyDescent="0.25">
      <c r="B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1"/>
    </row>
    <row r="563" spans="2:20" x14ac:dyDescent="0.25">
      <c r="B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1"/>
    </row>
    <row r="564" spans="2:20" x14ac:dyDescent="0.25">
      <c r="B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1"/>
    </row>
    <row r="565" spans="2:20" x14ac:dyDescent="0.25">
      <c r="B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1"/>
    </row>
    <row r="566" spans="2:20" x14ac:dyDescent="0.25">
      <c r="B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1"/>
    </row>
    <row r="567" spans="2:20" x14ac:dyDescent="0.25">
      <c r="B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1"/>
    </row>
    <row r="568" spans="2:20" x14ac:dyDescent="0.25">
      <c r="B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1"/>
    </row>
    <row r="569" spans="2:20" x14ac:dyDescent="0.25">
      <c r="B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1"/>
    </row>
    <row r="570" spans="2:20" x14ac:dyDescent="0.25">
      <c r="B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1"/>
    </row>
    <row r="571" spans="2:20" x14ac:dyDescent="0.25">
      <c r="B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1"/>
    </row>
    <row r="572" spans="2:20" x14ac:dyDescent="0.25">
      <c r="B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1"/>
    </row>
    <row r="573" spans="2:20" x14ac:dyDescent="0.25">
      <c r="B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1"/>
    </row>
    <row r="574" spans="2:20" x14ac:dyDescent="0.25">
      <c r="B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1"/>
    </row>
    <row r="575" spans="2:20" x14ac:dyDescent="0.25">
      <c r="B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1"/>
    </row>
    <row r="576" spans="2:20" x14ac:dyDescent="0.25">
      <c r="B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1"/>
    </row>
    <row r="577" spans="2:20" x14ac:dyDescent="0.25">
      <c r="B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1"/>
    </row>
    <row r="578" spans="2:20" x14ac:dyDescent="0.25">
      <c r="B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1"/>
    </row>
    <row r="579" spans="2:20" x14ac:dyDescent="0.25">
      <c r="B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1"/>
    </row>
    <row r="580" spans="2:20" x14ac:dyDescent="0.25">
      <c r="B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1"/>
    </row>
    <row r="581" spans="2:20" x14ac:dyDescent="0.25">
      <c r="B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1"/>
    </row>
    <row r="582" spans="2:20" x14ac:dyDescent="0.25">
      <c r="B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1"/>
    </row>
    <row r="583" spans="2:20" x14ac:dyDescent="0.25">
      <c r="B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1"/>
    </row>
    <row r="584" spans="2:20" x14ac:dyDescent="0.25">
      <c r="B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1"/>
    </row>
    <row r="585" spans="2:20" x14ac:dyDescent="0.25">
      <c r="B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1"/>
    </row>
    <row r="586" spans="2:20" x14ac:dyDescent="0.25">
      <c r="B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1"/>
    </row>
    <row r="587" spans="2:20" x14ac:dyDescent="0.25">
      <c r="B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1"/>
    </row>
    <row r="588" spans="2:20" x14ac:dyDescent="0.25">
      <c r="B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1"/>
    </row>
    <row r="589" spans="2:20" x14ac:dyDescent="0.25">
      <c r="B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1"/>
    </row>
    <row r="590" spans="2:20" x14ac:dyDescent="0.25">
      <c r="B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1"/>
    </row>
    <row r="591" spans="2:20" x14ac:dyDescent="0.25">
      <c r="B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1"/>
    </row>
    <row r="592" spans="2:20" x14ac:dyDescent="0.25">
      <c r="B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1"/>
    </row>
    <row r="593" spans="2:20" x14ac:dyDescent="0.25">
      <c r="B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1"/>
    </row>
    <row r="594" spans="2:20" x14ac:dyDescent="0.25">
      <c r="B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1"/>
    </row>
    <row r="595" spans="2:20" x14ac:dyDescent="0.25">
      <c r="B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1"/>
    </row>
    <row r="596" spans="2:20" x14ac:dyDescent="0.25">
      <c r="B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1"/>
    </row>
    <row r="597" spans="2:20" x14ac:dyDescent="0.25">
      <c r="B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1"/>
    </row>
    <row r="598" spans="2:20" x14ac:dyDescent="0.25">
      <c r="B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1"/>
    </row>
    <row r="599" spans="2:20" x14ac:dyDescent="0.25">
      <c r="B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1"/>
    </row>
    <row r="600" spans="2:20" x14ac:dyDescent="0.25">
      <c r="B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1"/>
    </row>
    <row r="601" spans="2:20" x14ac:dyDescent="0.25">
      <c r="B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1"/>
    </row>
    <row r="602" spans="2:20" x14ac:dyDescent="0.25">
      <c r="B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1"/>
    </row>
    <row r="603" spans="2:20" x14ac:dyDescent="0.25">
      <c r="B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1"/>
    </row>
    <row r="604" spans="2:20" x14ac:dyDescent="0.25">
      <c r="B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1"/>
    </row>
    <row r="605" spans="2:20" x14ac:dyDescent="0.25">
      <c r="B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1"/>
    </row>
    <row r="606" spans="2:20" x14ac:dyDescent="0.25">
      <c r="B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1"/>
    </row>
    <row r="607" spans="2:20" x14ac:dyDescent="0.25">
      <c r="B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1"/>
    </row>
    <row r="608" spans="2:20" x14ac:dyDescent="0.25">
      <c r="B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1"/>
    </row>
    <row r="609" spans="2:20" x14ac:dyDescent="0.25">
      <c r="B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1"/>
    </row>
    <row r="610" spans="2:20" x14ac:dyDescent="0.25">
      <c r="B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1"/>
    </row>
    <row r="611" spans="2:20" x14ac:dyDescent="0.25">
      <c r="B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1"/>
    </row>
    <row r="612" spans="2:20" x14ac:dyDescent="0.25">
      <c r="B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1"/>
    </row>
    <row r="613" spans="2:20" x14ac:dyDescent="0.25">
      <c r="B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1"/>
    </row>
    <row r="614" spans="2:20" x14ac:dyDescent="0.25">
      <c r="B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1"/>
    </row>
    <row r="615" spans="2:20" x14ac:dyDescent="0.25">
      <c r="B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1"/>
    </row>
    <row r="616" spans="2:20" x14ac:dyDescent="0.25">
      <c r="B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1"/>
    </row>
    <row r="617" spans="2:20" x14ac:dyDescent="0.25">
      <c r="B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1"/>
    </row>
    <row r="618" spans="2:20" x14ac:dyDescent="0.25">
      <c r="B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1"/>
    </row>
    <row r="619" spans="2:20" x14ac:dyDescent="0.25">
      <c r="B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1"/>
    </row>
    <row r="620" spans="2:20" x14ac:dyDescent="0.25">
      <c r="B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1"/>
    </row>
    <row r="621" spans="2:20" x14ac:dyDescent="0.25">
      <c r="B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1"/>
    </row>
    <row r="622" spans="2:20" x14ac:dyDescent="0.25">
      <c r="B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1"/>
    </row>
    <row r="623" spans="2:20" x14ac:dyDescent="0.25">
      <c r="B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1"/>
    </row>
    <row r="624" spans="2:20" x14ac:dyDescent="0.25">
      <c r="B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1"/>
    </row>
    <row r="625" spans="2:20" x14ac:dyDescent="0.25">
      <c r="B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1"/>
    </row>
    <row r="626" spans="2:20" x14ac:dyDescent="0.25">
      <c r="B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1"/>
    </row>
    <row r="627" spans="2:20" x14ac:dyDescent="0.25">
      <c r="B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1"/>
    </row>
    <row r="628" spans="2:20" x14ac:dyDescent="0.25">
      <c r="B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1"/>
    </row>
    <row r="629" spans="2:20" x14ac:dyDescent="0.25">
      <c r="B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1"/>
    </row>
    <row r="630" spans="2:20" x14ac:dyDescent="0.25">
      <c r="B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1"/>
    </row>
    <row r="631" spans="2:20" x14ac:dyDescent="0.25">
      <c r="B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1"/>
    </row>
    <row r="632" spans="2:20" x14ac:dyDescent="0.25">
      <c r="B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1"/>
    </row>
    <row r="633" spans="2:20" x14ac:dyDescent="0.25">
      <c r="B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1"/>
    </row>
    <row r="634" spans="2:20" x14ac:dyDescent="0.25">
      <c r="B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1"/>
    </row>
    <row r="635" spans="2:20" x14ac:dyDescent="0.25">
      <c r="B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1"/>
    </row>
    <row r="636" spans="2:20" x14ac:dyDescent="0.25">
      <c r="B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1"/>
    </row>
    <row r="637" spans="2:20" x14ac:dyDescent="0.25">
      <c r="B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1"/>
    </row>
    <row r="638" spans="2:20" x14ac:dyDescent="0.25">
      <c r="B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1"/>
    </row>
    <row r="639" spans="2:20" x14ac:dyDescent="0.25">
      <c r="B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1"/>
    </row>
    <row r="640" spans="2:20" x14ac:dyDescent="0.25">
      <c r="B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1"/>
    </row>
    <row r="641" spans="2:20" x14ac:dyDescent="0.25">
      <c r="B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1"/>
    </row>
    <row r="642" spans="2:20" x14ac:dyDescent="0.25">
      <c r="B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1"/>
    </row>
    <row r="643" spans="2:20" x14ac:dyDescent="0.25">
      <c r="B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1"/>
    </row>
    <row r="644" spans="2:20" x14ac:dyDescent="0.25">
      <c r="B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1"/>
    </row>
    <row r="645" spans="2:20" x14ac:dyDescent="0.25">
      <c r="B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1"/>
    </row>
    <row r="646" spans="2:20" x14ac:dyDescent="0.25">
      <c r="B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1"/>
    </row>
    <row r="647" spans="2:20" x14ac:dyDescent="0.25">
      <c r="B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1"/>
    </row>
    <row r="648" spans="2:20" x14ac:dyDescent="0.25">
      <c r="B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1"/>
    </row>
    <row r="649" spans="2:20" x14ac:dyDescent="0.25">
      <c r="B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1"/>
    </row>
    <row r="650" spans="2:20" x14ac:dyDescent="0.25">
      <c r="B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1"/>
    </row>
    <row r="651" spans="2:20" x14ac:dyDescent="0.25">
      <c r="B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1"/>
    </row>
    <row r="652" spans="2:20" x14ac:dyDescent="0.25">
      <c r="B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1"/>
    </row>
    <row r="653" spans="2:20" x14ac:dyDescent="0.25">
      <c r="B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1"/>
    </row>
    <row r="654" spans="2:20" x14ac:dyDescent="0.25">
      <c r="B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1"/>
    </row>
    <row r="655" spans="2:20" x14ac:dyDescent="0.25">
      <c r="B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1"/>
    </row>
    <row r="656" spans="2:20" x14ac:dyDescent="0.25">
      <c r="B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1"/>
    </row>
    <row r="657" spans="2:20" x14ac:dyDescent="0.25">
      <c r="B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1"/>
    </row>
    <row r="658" spans="2:20" x14ac:dyDescent="0.25">
      <c r="B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1"/>
    </row>
  </sheetData>
  <conditionalFormatting sqref="D1:S1048576">
    <cfRule type="colorScale" priority="3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5"/>
  <sheetViews>
    <sheetView zoomScale="70" zoomScaleNormal="70" workbookViewId="0">
      <pane ySplit="1" topLeftCell="A2" activePane="bottomLeft" state="frozen"/>
      <selection pane="bottomLeft" activeCell="G83" sqref="G83"/>
    </sheetView>
  </sheetViews>
  <sheetFormatPr defaultRowHeight="15" x14ac:dyDescent="0.25"/>
  <cols>
    <col min="1" max="1" width="14" style="21" bestFit="1" customWidth="1"/>
    <col min="2" max="2" width="11.42578125" style="29" customWidth="1"/>
    <col min="3" max="3" width="12.28515625" style="21" customWidth="1"/>
    <col min="4" max="4" width="10.140625" style="23" bestFit="1" customWidth="1"/>
    <col min="5" max="5" width="12.42578125" style="23" bestFit="1" customWidth="1"/>
    <col min="6" max="7" width="14.42578125" style="23" bestFit="1" customWidth="1"/>
    <col min="8" max="8" width="15.85546875" style="23" bestFit="1" customWidth="1"/>
    <col min="9" max="9" width="16.42578125" style="23" bestFit="1" customWidth="1"/>
    <col min="10" max="11" width="16.42578125" style="23" customWidth="1"/>
    <col min="12" max="13" width="18" style="23" bestFit="1" customWidth="1"/>
    <col min="14" max="14" width="15.42578125" style="23" bestFit="1" customWidth="1"/>
    <col min="15" max="15" width="13" style="23" bestFit="1" customWidth="1"/>
    <col min="16" max="16" width="13.140625" style="23" customWidth="1"/>
    <col min="17" max="17" width="13" style="23" bestFit="1" customWidth="1"/>
    <col min="18" max="18" width="13.140625" style="23" bestFit="1" customWidth="1"/>
    <col min="19" max="19" width="12.85546875" style="23" bestFit="1" customWidth="1"/>
    <col min="20" max="20" width="15.5703125" style="23" bestFit="1" customWidth="1"/>
    <col min="21" max="21" width="15.28515625" style="23" bestFit="1" customWidth="1"/>
    <col min="22" max="22" width="11.42578125" style="23" bestFit="1" customWidth="1"/>
    <col min="23" max="23" width="18.5703125" style="23" bestFit="1" customWidth="1"/>
    <col min="24" max="24" width="9.140625" style="23"/>
    <col min="25" max="16384" width="9.140625" style="21"/>
  </cols>
  <sheetData>
    <row r="1" spans="1:24" s="27" customFormat="1" ht="12.75" x14ac:dyDescent="0.2">
      <c r="A1" s="25" t="s">
        <v>391</v>
      </c>
      <c r="B1" s="28" t="s">
        <v>390</v>
      </c>
      <c r="C1" s="25" t="s">
        <v>2</v>
      </c>
      <c r="D1" s="26" t="s">
        <v>155</v>
      </c>
      <c r="E1" s="26" t="s">
        <v>285</v>
      </c>
      <c r="F1" s="26" t="s">
        <v>289</v>
      </c>
      <c r="G1" s="26" t="s">
        <v>288</v>
      </c>
      <c r="H1" s="26" t="s">
        <v>290</v>
      </c>
      <c r="I1" s="26" t="s">
        <v>291</v>
      </c>
      <c r="J1" s="26" t="s">
        <v>161</v>
      </c>
      <c r="K1" s="26" t="s">
        <v>1046</v>
      </c>
      <c r="L1" s="26" t="s">
        <v>493</v>
      </c>
      <c r="M1" s="26" t="s">
        <v>494</v>
      </c>
      <c r="N1" s="26" t="s">
        <v>370</v>
      </c>
      <c r="O1" s="26" t="s">
        <v>281</v>
      </c>
      <c r="P1" s="26" t="s">
        <v>282</v>
      </c>
      <c r="Q1" s="26" t="s">
        <v>283</v>
      </c>
      <c r="R1" s="26" t="s">
        <v>284</v>
      </c>
      <c r="S1" s="26" t="s">
        <v>166</v>
      </c>
      <c r="T1" s="26" t="s">
        <v>481</v>
      </c>
      <c r="U1" s="26" t="s">
        <v>482</v>
      </c>
      <c r="V1" s="26" t="s">
        <v>321</v>
      </c>
      <c r="W1" s="26" t="s">
        <v>541</v>
      </c>
      <c r="X1" s="26" t="s">
        <v>278</v>
      </c>
    </row>
    <row r="2" spans="1:24" x14ac:dyDescent="0.25">
      <c r="A2" s="21" t="s">
        <v>475</v>
      </c>
      <c r="B2" s="29" t="s">
        <v>414</v>
      </c>
      <c r="C2" s="21" t="s">
        <v>480</v>
      </c>
      <c r="D2" s="22">
        <v>0</v>
      </c>
      <c r="E2" s="22">
        <v>1</v>
      </c>
      <c r="F2" s="22"/>
      <c r="G2" s="22"/>
      <c r="H2" s="22">
        <v>96.6</v>
      </c>
      <c r="I2" s="22"/>
      <c r="J2" s="22"/>
      <c r="K2" s="22"/>
      <c r="L2" s="22"/>
      <c r="M2" s="22"/>
      <c r="N2" s="22"/>
      <c r="O2" s="22">
        <v>0.6</v>
      </c>
      <c r="P2" s="22">
        <v>0.7</v>
      </c>
      <c r="Q2" s="22">
        <v>0.5</v>
      </c>
      <c r="R2" s="22">
        <v>0.5</v>
      </c>
      <c r="S2" s="22"/>
      <c r="T2" s="22">
        <v>0.3</v>
      </c>
      <c r="U2" s="22"/>
      <c r="V2" s="22"/>
      <c r="W2" s="22"/>
      <c r="X2" s="22">
        <f t="shared" ref="X2:X33" si="0">SUM(D2:W2)</f>
        <v>100.19999999999999</v>
      </c>
    </row>
    <row r="3" spans="1:24" x14ac:dyDescent="0.25">
      <c r="A3" s="21" t="s">
        <v>475</v>
      </c>
      <c r="B3" s="29" t="s">
        <v>483</v>
      </c>
      <c r="C3" s="21" t="s">
        <v>484</v>
      </c>
      <c r="D3" s="22">
        <v>0</v>
      </c>
      <c r="E3" s="22">
        <v>1.2</v>
      </c>
      <c r="F3" s="22"/>
      <c r="G3" s="22"/>
      <c r="H3" s="22">
        <v>96.6</v>
      </c>
      <c r="I3" s="22"/>
      <c r="J3" s="22"/>
      <c r="K3" s="22"/>
      <c r="L3" s="22"/>
      <c r="M3" s="22"/>
      <c r="N3" s="22"/>
      <c r="O3" s="22">
        <v>0.5</v>
      </c>
      <c r="P3" s="22">
        <v>0.6</v>
      </c>
      <c r="Q3" s="22"/>
      <c r="R3" s="22">
        <v>0.5</v>
      </c>
      <c r="S3" s="22"/>
      <c r="T3" s="22"/>
      <c r="U3" s="22">
        <v>0.6</v>
      </c>
      <c r="V3" s="22"/>
      <c r="W3" s="22"/>
      <c r="X3" s="22">
        <f t="shared" si="0"/>
        <v>99.999999999999986</v>
      </c>
    </row>
    <row r="4" spans="1:24" x14ac:dyDescent="0.25">
      <c r="A4" s="21" t="s">
        <v>475</v>
      </c>
      <c r="B4" s="29" t="s">
        <v>485</v>
      </c>
      <c r="C4" s="21" t="s">
        <v>486</v>
      </c>
      <c r="D4" s="22">
        <v>0</v>
      </c>
      <c r="E4" s="22">
        <v>1.1000000000000001</v>
      </c>
      <c r="F4" s="22"/>
      <c r="G4" s="22"/>
      <c r="H4" s="22">
        <v>96.5</v>
      </c>
      <c r="I4" s="22">
        <v>0.6</v>
      </c>
      <c r="J4" s="22"/>
      <c r="K4" s="22"/>
      <c r="L4" s="22"/>
      <c r="M4" s="22"/>
      <c r="N4" s="22"/>
      <c r="O4" s="22">
        <v>0.5</v>
      </c>
      <c r="P4" s="22">
        <v>0.7</v>
      </c>
      <c r="Q4" s="22"/>
      <c r="R4" s="22">
        <v>0.5</v>
      </c>
      <c r="S4" s="22"/>
      <c r="T4" s="22">
        <v>0.5</v>
      </c>
      <c r="U4" s="22"/>
      <c r="V4" s="22"/>
      <c r="W4" s="22"/>
      <c r="X4" s="22">
        <f t="shared" si="0"/>
        <v>100.39999999999999</v>
      </c>
    </row>
    <row r="5" spans="1:24" x14ac:dyDescent="0.25">
      <c r="A5" s="21" t="s">
        <v>475</v>
      </c>
      <c r="B5" s="29" t="s">
        <v>487</v>
      </c>
      <c r="C5" s="21" t="s">
        <v>488</v>
      </c>
      <c r="D5" s="22">
        <v>0</v>
      </c>
      <c r="E5" s="22">
        <v>0.5</v>
      </c>
      <c r="F5" s="22"/>
      <c r="G5" s="22"/>
      <c r="H5" s="22">
        <v>96.1</v>
      </c>
      <c r="I5" s="22">
        <v>1</v>
      </c>
      <c r="J5" s="22"/>
      <c r="K5" s="22"/>
      <c r="L5" s="22"/>
      <c r="M5" s="22"/>
      <c r="N5" s="22"/>
      <c r="O5" s="22">
        <v>1.9</v>
      </c>
      <c r="P5" s="22">
        <v>0.5</v>
      </c>
      <c r="Q5" s="22"/>
      <c r="R5" s="22"/>
      <c r="S5" s="22"/>
      <c r="T5" s="22"/>
      <c r="U5" s="22"/>
      <c r="V5" s="22"/>
      <c r="W5" s="22"/>
      <c r="X5" s="22">
        <f t="shared" si="0"/>
        <v>100</v>
      </c>
    </row>
    <row r="6" spans="1:24" x14ac:dyDescent="0.25">
      <c r="A6" s="21" t="s">
        <v>475</v>
      </c>
      <c r="B6" s="29" t="s">
        <v>489</v>
      </c>
      <c r="C6" s="21" t="s">
        <v>490</v>
      </c>
      <c r="D6" s="22">
        <v>0</v>
      </c>
      <c r="E6" s="22">
        <v>1.5</v>
      </c>
      <c r="F6" s="22"/>
      <c r="G6" s="22"/>
      <c r="H6" s="22">
        <v>96.6</v>
      </c>
      <c r="I6" s="22"/>
      <c r="J6" s="22"/>
      <c r="K6" s="22"/>
      <c r="L6" s="22"/>
      <c r="M6" s="22"/>
      <c r="N6" s="22"/>
      <c r="O6" s="22"/>
      <c r="P6" s="22">
        <v>1</v>
      </c>
      <c r="Q6" s="22">
        <v>0.4</v>
      </c>
      <c r="R6" s="22"/>
      <c r="S6" s="22"/>
      <c r="T6" s="22">
        <v>0.6</v>
      </c>
      <c r="U6" s="22"/>
      <c r="V6" s="22"/>
      <c r="W6" s="22"/>
      <c r="X6" s="22">
        <f t="shared" si="0"/>
        <v>100.1</v>
      </c>
    </row>
    <row r="7" spans="1:24" x14ac:dyDescent="0.25">
      <c r="A7" s="21" t="s">
        <v>475</v>
      </c>
      <c r="B7" s="29" t="s">
        <v>491</v>
      </c>
      <c r="C7" s="21" t="s">
        <v>492</v>
      </c>
      <c r="D7" s="22">
        <v>0</v>
      </c>
      <c r="E7" s="22">
        <v>1.5</v>
      </c>
      <c r="F7" s="22">
        <v>2.6</v>
      </c>
      <c r="G7" s="22">
        <v>2.5</v>
      </c>
      <c r="H7" s="22">
        <v>89.5</v>
      </c>
      <c r="I7" s="22"/>
      <c r="J7" s="22"/>
      <c r="K7" s="22"/>
      <c r="L7" s="22">
        <v>0.8</v>
      </c>
      <c r="M7" s="22">
        <v>0.4</v>
      </c>
      <c r="N7" s="22"/>
      <c r="O7" s="22">
        <v>0.4</v>
      </c>
      <c r="P7" s="22">
        <v>0.9</v>
      </c>
      <c r="Q7" s="22">
        <v>0.5</v>
      </c>
      <c r="R7" s="22">
        <v>0.5</v>
      </c>
      <c r="S7" s="22"/>
      <c r="T7" s="22">
        <v>0.5</v>
      </c>
      <c r="U7" s="22"/>
      <c r="V7" s="22"/>
      <c r="W7" s="22"/>
      <c r="X7" s="22">
        <f t="shared" si="0"/>
        <v>100.10000000000001</v>
      </c>
    </row>
    <row r="8" spans="1:24" x14ac:dyDescent="0.25">
      <c r="A8" s="21" t="s">
        <v>475</v>
      </c>
      <c r="B8" s="29" t="s">
        <v>495</v>
      </c>
      <c r="C8" s="21" t="s">
        <v>496</v>
      </c>
      <c r="D8" s="22">
        <v>0</v>
      </c>
      <c r="E8" s="22">
        <v>1.4</v>
      </c>
      <c r="F8" s="22">
        <v>0.3</v>
      </c>
      <c r="G8" s="22">
        <v>0.2</v>
      </c>
      <c r="H8" s="22">
        <v>94.1</v>
      </c>
      <c r="I8" s="22"/>
      <c r="J8" s="22"/>
      <c r="K8" s="22"/>
      <c r="L8" s="22">
        <v>0.5</v>
      </c>
      <c r="M8" s="22">
        <v>0.6</v>
      </c>
      <c r="N8" s="22"/>
      <c r="O8" s="22">
        <v>0.4</v>
      </c>
      <c r="P8" s="22">
        <v>0.9</v>
      </c>
      <c r="Q8" s="22"/>
      <c r="R8" s="22">
        <v>0.5</v>
      </c>
      <c r="S8" s="22"/>
      <c r="T8" s="22">
        <v>0.6</v>
      </c>
      <c r="U8" s="22">
        <v>0.6</v>
      </c>
      <c r="V8" s="22"/>
      <c r="W8" s="22"/>
      <c r="X8" s="22">
        <f t="shared" si="0"/>
        <v>100.1</v>
      </c>
    </row>
    <row r="9" spans="1:24" x14ac:dyDescent="0.25">
      <c r="A9" s="21" t="s">
        <v>475</v>
      </c>
      <c r="B9" s="29" t="s">
        <v>497</v>
      </c>
      <c r="C9" s="21" t="s">
        <v>498</v>
      </c>
      <c r="D9" s="22">
        <v>0</v>
      </c>
      <c r="E9" s="22">
        <v>1</v>
      </c>
      <c r="F9" s="22"/>
      <c r="G9" s="22"/>
      <c r="H9" s="22">
        <v>96.8</v>
      </c>
      <c r="I9" s="22"/>
      <c r="J9" s="22"/>
      <c r="K9" s="22"/>
      <c r="L9" s="22"/>
      <c r="M9" s="22"/>
      <c r="N9" s="22"/>
      <c r="O9" s="22">
        <v>0.6</v>
      </c>
      <c r="P9" s="22">
        <v>0.7</v>
      </c>
      <c r="Q9" s="22">
        <v>0.6</v>
      </c>
      <c r="R9" s="22">
        <v>0.5</v>
      </c>
      <c r="S9" s="22"/>
      <c r="T9" s="22"/>
      <c r="U9" s="22"/>
      <c r="V9" s="22"/>
      <c r="W9" s="22"/>
      <c r="X9" s="22">
        <f t="shared" si="0"/>
        <v>100.19999999999999</v>
      </c>
    </row>
    <row r="10" spans="1:24" x14ac:dyDescent="0.25">
      <c r="A10" s="21" t="s">
        <v>475</v>
      </c>
      <c r="B10" s="29" t="s">
        <v>499</v>
      </c>
      <c r="C10" s="21" t="s">
        <v>500</v>
      </c>
      <c r="D10" s="22">
        <v>0</v>
      </c>
      <c r="E10" s="22">
        <v>1.2</v>
      </c>
      <c r="F10" s="22"/>
      <c r="G10" s="22"/>
      <c r="H10" s="22">
        <v>95.6</v>
      </c>
      <c r="I10" s="22"/>
      <c r="J10" s="22"/>
      <c r="K10" s="22"/>
      <c r="L10" s="22"/>
      <c r="M10" s="22"/>
      <c r="N10" s="22"/>
      <c r="O10" s="22"/>
      <c r="P10" s="22">
        <v>1.2</v>
      </c>
      <c r="Q10" s="22">
        <v>0.7</v>
      </c>
      <c r="R10" s="22">
        <v>0.6</v>
      </c>
      <c r="S10" s="22"/>
      <c r="T10" s="22"/>
      <c r="U10" s="22"/>
      <c r="V10" s="22"/>
      <c r="W10" s="22"/>
      <c r="X10" s="22">
        <f t="shared" si="0"/>
        <v>99.3</v>
      </c>
    </row>
    <row r="11" spans="1:24" x14ac:dyDescent="0.25">
      <c r="A11" s="21" t="s">
        <v>475</v>
      </c>
      <c r="B11" s="29" t="s">
        <v>501</v>
      </c>
      <c r="C11" s="21" t="s">
        <v>502</v>
      </c>
      <c r="D11" s="22">
        <v>0</v>
      </c>
      <c r="E11" s="22">
        <v>0.8</v>
      </c>
      <c r="F11" s="22">
        <v>26.7</v>
      </c>
      <c r="G11" s="22">
        <v>26.7</v>
      </c>
      <c r="H11" s="22">
        <v>18.100000000000001</v>
      </c>
      <c r="I11" s="22"/>
      <c r="J11" s="22"/>
      <c r="K11" s="22"/>
      <c r="L11" s="22">
        <v>5.7</v>
      </c>
      <c r="M11" s="22">
        <v>11.6</v>
      </c>
      <c r="N11" s="22">
        <v>3.3</v>
      </c>
      <c r="O11" s="22">
        <v>0.9</v>
      </c>
      <c r="P11" s="22">
        <v>1.4</v>
      </c>
      <c r="Q11" s="22">
        <v>1.2</v>
      </c>
      <c r="R11" s="22">
        <v>3.3</v>
      </c>
      <c r="S11" s="22"/>
      <c r="T11" s="22">
        <v>0.3</v>
      </c>
      <c r="U11" s="22"/>
      <c r="V11" s="22"/>
      <c r="W11" s="22"/>
      <c r="X11" s="22">
        <f t="shared" si="0"/>
        <v>100.00000000000001</v>
      </c>
    </row>
    <row r="12" spans="1:24" x14ac:dyDescent="0.25">
      <c r="A12" s="21" t="s">
        <v>475</v>
      </c>
      <c r="B12" s="29" t="s">
        <v>574</v>
      </c>
      <c r="C12" s="21" t="s">
        <v>593</v>
      </c>
      <c r="D12" s="22">
        <v>0</v>
      </c>
      <c r="E12" s="22">
        <v>7.8</v>
      </c>
      <c r="F12" s="22">
        <v>7.8</v>
      </c>
      <c r="G12" s="22">
        <v>7.1</v>
      </c>
      <c r="H12" s="22">
        <v>63.1</v>
      </c>
      <c r="I12" s="22"/>
      <c r="J12" s="22"/>
      <c r="K12" s="22"/>
      <c r="L12" s="22"/>
      <c r="M12" s="22">
        <v>2.9</v>
      </c>
      <c r="N12" s="22"/>
      <c r="O12" s="22">
        <v>1.5</v>
      </c>
      <c r="P12" s="22">
        <v>1.6</v>
      </c>
      <c r="Q12" s="22">
        <v>3.6</v>
      </c>
      <c r="R12" s="22">
        <v>3.3</v>
      </c>
      <c r="S12" s="22"/>
      <c r="T12" s="22"/>
      <c r="U12" s="22"/>
      <c r="V12" s="22">
        <v>1.3</v>
      </c>
      <c r="W12" s="22"/>
      <c r="X12" s="22">
        <f t="shared" si="0"/>
        <v>99.999999999999986</v>
      </c>
    </row>
    <row r="13" spans="1:24" x14ac:dyDescent="0.25">
      <c r="A13" s="21" t="s">
        <v>475</v>
      </c>
      <c r="B13" s="29" t="s">
        <v>575</v>
      </c>
      <c r="C13" s="21" t="s">
        <v>594</v>
      </c>
      <c r="D13" s="22">
        <v>0</v>
      </c>
      <c r="E13" s="22">
        <v>6.4</v>
      </c>
      <c r="F13" s="22">
        <v>15.4</v>
      </c>
      <c r="G13" s="22">
        <v>12.3</v>
      </c>
      <c r="H13" s="22">
        <v>56.7</v>
      </c>
      <c r="I13" s="22"/>
      <c r="J13" s="22"/>
      <c r="K13" s="22"/>
      <c r="L13" s="22"/>
      <c r="M13" s="22">
        <v>6.7</v>
      </c>
      <c r="N13" s="22"/>
      <c r="O13" s="22"/>
      <c r="P13" s="22"/>
      <c r="Q13" s="22"/>
      <c r="R13" s="22"/>
      <c r="S13" s="22"/>
      <c r="T13" s="22"/>
      <c r="U13" s="22"/>
      <c r="V13" s="22">
        <v>2.4</v>
      </c>
      <c r="W13" s="22"/>
      <c r="X13" s="22">
        <f t="shared" si="0"/>
        <v>99.90000000000002</v>
      </c>
    </row>
    <row r="14" spans="1:24" x14ac:dyDescent="0.25">
      <c r="A14" s="21" t="s">
        <v>475</v>
      </c>
      <c r="B14" s="29" t="s">
        <v>576</v>
      </c>
      <c r="C14" s="21" t="s">
        <v>595</v>
      </c>
      <c r="D14" s="22">
        <v>0</v>
      </c>
      <c r="E14" s="22">
        <v>4.5</v>
      </c>
      <c r="F14" s="22">
        <v>37.9</v>
      </c>
      <c r="G14" s="22">
        <v>13.7</v>
      </c>
      <c r="H14" s="22">
        <v>23.8</v>
      </c>
      <c r="I14" s="22"/>
      <c r="J14" s="22"/>
      <c r="K14" s="22"/>
      <c r="L14" s="22">
        <v>1.9</v>
      </c>
      <c r="M14" s="22">
        <v>5.2</v>
      </c>
      <c r="N14" s="22">
        <v>3.7</v>
      </c>
      <c r="O14" s="22"/>
      <c r="P14" s="22">
        <v>2.6</v>
      </c>
      <c r="Q14" s="22">
        <v>2.6</v>
      </c>
      <c r="R14" s="22">
        <v>4</v>
      </c>
      <c r="S14" s="22"/>
      <c r="T14" s="22"/>
      <c r="U14" s="22"/>
      <c r="V14" s="22"/>
      <c r="W14" s="22"/>
      <c r="X14" s="22">
        <f t="shared" si="0"/>
        <v>99.899999999999991</v>
      </c>
    </row>
    <row r="15" spans="1:24" x14ac:dyDescent="0.25">
      <c r="A15" s="21" t="s">
        <v>475</v>
      </c>
      <c r="B15" s="29" t="s">
        <v>577</v>
      </c>
      <c r="C15" s="21" t="s">
        <v>596</v>
      </c>
      <c r="D15" s="22">
        <v>0</v>
      </c>
      <c r="E15" s="22">
        <v>3.7</v>
      </c>
      <c r="F15" s="22">
        <v>35.299999999999997</v>
      </c>
      <c r="G15" s="22">
        <v>35.6</v>
      </c>
      <c r="H15" s="22">
        <v>16.899999999999999</v>
      </c>
      <c r="I15" s="22"/>
      <c r="J15" s="22"/>
      <c r="K15" s="22"/>
      <c r="L15" s="22">
        <v>2.8</v>
      </c>
      <c r="M15" s="22">
        <v>3.5</v>
      </c>
      <c r="N15" s="22"/>
      <c r="O15" s="22"/>
      <c r="P15" s="22"/>
      <c r="Q15" s="22"/>
      <c r="R15" s="22"/>
      <c r="S15" s="22"/>
      <c r="T15" s="22"/>
      <c r="U15" s="22"/>
      <c r="V15" s="22">
        <v>2.2999999999999998</v>
      </c>
      <c r="W15" s="22"/>
      <c r="X15" s="22">
        <f t="shared" si="0"/>
        <v>100.1</v>
      </c>
    </row>
    <row r="16" spans="1:24" x14ac:dyDescent="0.25">
      <c r="A16" s="21" t="s">
        <v>475</v>
      </c>
      <c r="B16" s="29" t="s">
        <v>578</v>
      </c>
      <c r="C16" s="21" t="s">
        <v>597</v>
      </c>
      <c r="D16" s="22">
        <v>0</v>
      </c>
      <c r="E16" s="22">
        <v>3.8</v>
      </c>
      <c r="F16" s="22">
        <v>37.4</v>
      </c>
      <c r="G16" s="22">
        <v>37.6</v>
      </c>
      <c r="H16" s="22">
        <v>15.3</v>
      </c>
      <c r="I16" s="22"/>
      <c r="J16" s="22"/>
      <c r="K16" s="22"/>
      <c r="L16" s="22">
        <v>2.9</v>
      </c>
      <c r="M16" s="22">
        <v>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>
        <f t="shared" si="0"/>
        <v>100</v>
      </c>
    </row>
    <row r="17" spans="1:24" x14ac:dyDescent="0.25">
      <c r="A17" s="21" t="s">
        <v>475</v>
      </c>
      <c r="B17" s="29" t="s">
        <v>579</v>
      </c>
      <c r="C17" s="21" t="s">
        <v>598</v>
      </c>
      <c r="D17" s="22">
        <v>0</v>
      </c>
      <c r="E17" s="22">
        <v>2</v>
      </c>
      <c r="F17" s="22">
        <v>39.700000000000003</v>
      </c>
      <c r="G17" s="22">
        <v>39.700000000000003</v>
      </c>
      <c r="H17" s="22">
        <v>14.9</v>
      </c>
      <c r="I17" s="22"/>
      <c r="J17" s="22"/>
      <c r="K17" s="22"/>
      <c r="L17" s="22">
        <v>1.9</v>
      </c>
      <c r="M17" s="22">
        <v>1.8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>
        <f t="shared" si="0"/>
        <v>100.00000000000001</v>
      </c>
    </row>
    <row r="18" spans="1:24" x14ac:dyDescent="0.25">
      <c r="A18" s="21" t="s">
        <v>475</v>
      </c>
      <c r="B18" s="29" t="s">
        <v>580</v>
      </c>
      <c r="C18" s="21" t="s">
        <v>599</v>
      </c>
      <c r="D18" s="22">
        <v>0</v>
      </c>
      <c r="E18" s="22">
        <v>2.9</v>
      </c>
      <c r="F18" s="22">
        <v>39.6</v>
      </c>
      <c r="G18" s="22">
        <v>40.5</v>
      </c>
      <c r="H18" s="22">
        <v>14.2</v>
      </c>
      <c r="I18" s="22"/>
      <c r="J18" s="22"/>
      <c r="K18" s="22"/>
      <c r="L18" s="22">
        <v>2.7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>
        <f t="shared" si="0"/>
        <v>99.9</v>
      </c>
    </row>
    <row r="19" spans="1:24" x14ac:dyDescent="0.25">
      <c r="A19" s="21" t="s">
        <v>475</v>
      </c>
      <c r="B19" s="29" t="s">
        <v>581</v>
      </c>
      <c r="C19" s="21" t="s">
        <v>600</v>
      </c>
      <c r="D19" s="22">
        <v>0</v>
      </c>
      <c r="E19" s="22">
        <v>2.9</v>
      </c>
      <c r="F19" s="22">
        <v>37.5</v>
      </c>
      <c r="G19" s="22">
        <v>37</v>
      </c>
      <c r="H19" s="22">
        <v>10.4</v>
      </c>
      <c r="I19" s="22"/>
      <c r="J19" s="22"/>
      <c r="K19" s="22"/>
      <c r="L19" s="22">
        <v>4.2</v>
      </c>
      <c r="M19" s="22"/>
      <c r="N19" s="22"/>
      <c r="O19" s="22">
        <v>1.2</v>
      </c>
      <c r="P19" s="22">
        <v>1.2</v>
      </c>
      <c r="Q19" s="22">
        <v>3.2</v>
      </c>
      <c r="R19" s="22">
        <v>2.4</v>
      </c>
      <c r="S19" s="22"/>
      <c r="T19" s="22"/>
      <c r="U19" s="22"/>
      <c r="V19" s="22"/>
      <c r="W19" s="22"/>
      <c r="X19" s="22">
        <f t="shared" si="0"/>
        <v>100.00000000000003</v>
      </c>
    </row>
    <row r="20" spans="1:24" x14ac:dyDescent="0.25">
      <c r="A20" s="21" t="s">
        <v>475</v>
      </c>
      <c r="B20" s="29" t="s">
        <v>582</v>
      </c>
      <c r="C20" s="21" t="s">
        <v>601</v>
      </c>
      <c r="D20" s="22">
        <v>0</v>
      </c>
      <c r="E20" s="22">
        <v>5</v>
      </c>
      <c r="F20" s="22">
        <v>37</v>
      </c>
      <c r="G20" s="22">
        <v>20.3</v>
      </c>
      <c r="H20" s="22">
        <v>8.4</v>
      </c>
      <c r="I20" s="22"/>
      <c r="J20" s="22"/>
      <c r="K20" s="22"/>
      <c r="L20" s="22"/>
      <c r="M20" s="22"/>
      <c r="N20" s="22"/>
      <c r="O20" s="22">
        <v>5</v>
      </c>
      <c r="P20" s="22">
        <v>4.5999999999999996</v>
      </c>
      <c r="Q20" s="22">
        <v>5.9</v>
      </c>
      <c r="R20" s="22">
        <v>9.1999999999999993</v>
      </c>
      <c r="S20" s="22"/>
      <c r="T20" s="22"/>
      <c r="U20" s="22"/>
      <c r="V20" s="22">
        <v>3.8</v>
      </c>
      <c r="W20" s="22"/>
      <c r="X20" s="22">
        <f t="shared" si="0"/>
        <v>99.2</v>
      </c>
    </row>
    <row r="21" spans="1:24" x14ac:dyDescent="0.25">
      <c r="A21" s="21" t="s">
        <v>475</v>
      </c>
      <c r="B21" s="29" t="s">
        <v>583</v>
      </c>
      <c r="C21" s="21" t="s">
        <v>602</v>
      </c>
      <c r="D21" s="22">
        <v>0</v>
      </c>
      <c r="E21" s="22">
        <v>6.8</v>
      </c>
      <c r="F21" s="22">
        <v>38</v>
      </c>
      <c r="G21" s="22">
        <v>34.6</v>
      </c>
      <c r="H21" s="22">
        <v>8.1</v>
      </c>
      <c r="I21" s="22"/>
      <c r="J21" s="22"/>
      <c r="K21" s="22"/>
      <c r="L21" s="22"/>
      <c r="M21" s="22">
        <v>8.3000000000000007</v>
      </c>
      <c r="N21" s="22"/>
      <c r="O21" s="22"/>
      <c r="P21" s="22"/>
      <c r="Q21" s="22"/>
      <c r="R21" s="22"/>
      <c r="S21" s="22"/>
      <c r="T21" s="22"/>
      <c r="U21" s="22"/>
      <c r="V21" s="22">
        <v>4.2</v>
      </c>
      <c r="W21" s="22"/>
      <c r="X21" s="22">
        <f t="shared" si="0"/>
        <v>100</v>
      </c>
    </row>
    <row r="22" spans="1:24" x14ac:dyDescent="0.25">
      <c r="A22" s="21" t="s">
        <v>475</v>
      </c>
      <c r="B22" s="29" t="s">
        <v>584</v>
      </c>
      <c r="C22" s="21" t="s">
        <v>603</v>
      </c>
      <c r="D22" s="22">
        <v>0</v>
      </c>
      <c r="E22" s="22">
        <v>13.9</v>
      </c>
      <c r="F22" s="22">
        <v>5.9</v>
      </c>
      <c r="G22" s="22">
        <v>3.9</v>
      </c>
      <c r="H22" s="22">
        <v>2.1</v>
      </c>
      <c r="I22" s="22">
        <v>9.9</v>
      </c>
      <c r="J22" s="22"/>
      <c r="K22" s="22"/>
      <c r="L22" s="22">
        <v>9.1999999999999993</v>
      </c>
      <c r="M22" s="22"/>
      <c r="N22" s="22">
        <v>2.2000000000000002</v>
      </c>
      <c r="O22" s="22"/>
      <c r="P22" s="22"/>
      <c r="Q22" s="22"/>
      <c r="R22" s="22"/>
      <c r="S22" s="22">
        <v>1.8</v>
      </c>
      <c r="T22" s="22">
        <v>42</v>
      </c>
      <c r="U22" s="22">
        <v>7.8</v>
      </c>
      <c r="V22" s="22">
        <v>1.2</v>
      </c>
      <c r="W22" s="22"/>
      <c r="X22" s="22">
        <f t="shared" si="0"/>
        <v>99.9</v>
      </c>
    </row>
    <row r="23" spans="1:24" x14ac:dyDescent="0.25">
      <c r="A23" s="21" t="s">
        <v>475</v>
      </c>
      <c r="B23" s="29" t="s">
        <v>503</v>
      </c>
      <c r="C23" s="21" t="s">
        <v>504</v>
      </c>
      <c r="D23" s="22">
        <v>0</v>
      </c>
      <c r="E23" s="22">
        <v>1.3</v>
      </c>
      <c r="F23" s="22"/>
      <c r="G23" s="22"/>
      <c r="H23" s="22">
        <v>95.6</v>
      </c>
      <c r="I23" s="22">
        <v>1.2</v>
      </c>
      <c r="J23" s="22"/>
      <c r="K23" s="22"/>
      <c r="L23" s="22"/>
      <c r="M23" s="22"/>
      <c r="N23" s="22"/>
      <c r="O23" s="22">
        <v>0.4</v>
      </c>
      <c r="P23" s="22">
        <v>0.7</v>
      </c>
      <c r="Q23" s="22">
        <v>0.4</v>
      </c>
      <c r="R23" s="22">
        <v>0.4</v>
      </c>
      <c r="S23" s="22"/>
      <c r="T23" s="22"/>
      <c r="U23" s="22"/>
      <c r="V23" s="22"/>
      <c r="W23" s="22"/>
      <c r="X23" s="22">
        <f t="shared" si="0"/>
        <v>100.00000000000001</v>
      </c>
    </row>
    <row r="24" spans="1:24" x14ac:dyDescent="0.25">
      <c r="A24" s="21" t="s">
        <v>475</v>
      </c>
      <c r="B24" s="29" t="s">
        <v>505</v>
      </c>
      <c r="C24" s="21" t="s">
        <v>506</v>
      </c>
      <c r="D24" s="22">
        <v>0</v>
      </c>
      <c r="E24" s="22">
        <v>1.3</v>
      </c>
      <c r="F24" s="22"/>
      <c r="G24" s="22"/>
      <c r="H24" s="22">
        <v>96.2</v>
      </c>
      <c r="I24" s="22"/>
      <c r="J24" s="22"/>
      <c r="K24" s="22"/>
      <c r="L24" s="22"/>
      <c r="M24" s="22"/>
      <c r="N24" s="22"/>
      <c r="O24" s="22">
        <v>0.5</v>
      </c>
      <c r="P24" s="22">
        <v>0.8</v>
      </c>
      <c r="Q24" s="22">
        <v>0.5</v>
      </c>
      <c r="R24" s="22">
        <v>0.4</v>
      </c>
      <c r="S24" s="22"/>
      <c r="T24" s="22">
        <v>0.4</v>
      </c>
      <c r="U24" s="22"/>
      <c r="V24" s="22"/>
      <c r="W24" s="22"/>
      <c r="X24" s="22">
        <f t="shared" si="0"/>
        <v>100.10000000000001</v>
      </c>
    </row>
    <row r="25" spans="1:24" x14ac:dyDescent="0.25">
      <c r="A25" s="21" t="s">
        <v>475</v>
      </c>
      <c r="B25" s="29" t="s">
        <v>507</v>
      </c>
      <c r="C25" s="21" t="s">
        <v>508</v>
      </c>
      <c r="D25" s="22">
        <v>0</v>
      </c>
      <c r="E25" s="22"/>
      <c r="F25" s="22">
        <v>2.6</v>
      </c>
      <c r="G25" s="22">
        <v>2.6</v>
      </c>
      <c r="H25" s="22">
        <v>91</v>
      </c>
      <c r="I25" s="22"/>
      <c r="J25" s="22"/>
      <c r="K25" s="22"/>
      <c r="L25" s="22"/>
      <c r="M25" s="22"/>
      <c r="N25" s="22"/>
      <c r="O25" s="22">
        <v>2</v>
      </c>
      <c r="P25" s="22">
        <v>1</v>
      </c>
      <c r="Q25" s="22">
        <v>0.4</v>
      </c>
      <c r="R25" s="22">
        <v>0.4</v>
      </c>
      <c r="S25" s="22"/>
      <c r="T25" s="22"/>
      <c r="U25" s="22"/>
      <c r="V25" s="22"/>
      <c r="W25" s="22"/>
      <c r="X25" s="22">
        <f t="shared" si="0"/>
        <v>100.00000000000001</v>
      </c>
    </row>
    <row r="26" spans="1:24" x14ac:dyDescent="0.25">
      <c r="A26" s="21" t="s">
        <v>475</v>
      </c>
      <c r="B26" s="29" t="s">
        <v>509</v>
      </c>
      <c r="C26" s="21" t="s">
        <v>510</v>
      </c>
      <c r="D26" s="22">
        <v>0</v>
      </c>
      <c r="E26" s="22">
        <v>1.4</v>
      </c>
      <c r="F26" s="22"/>
      <c r="G26" s="22"/>
      <c r="H26" s="22">
        <v>95.3</v>
      </c>
      <c r="I26" s="22">
        <v>1</v>
      </c>
      <c r="J26" s="22"/>
      <c r="K26" s="22"/>
      <c r="L26" s="22"/>
      <c r="M26" s="22"/>
      <c r="N26" s="22"/>
      <c r="O26" s="22">
        <v>0.6</v>
      </c>
      <c r="P26" s="22">
        <v>0.8</v>
      </c>
      <c r="Q26" s="22">
        <v>0.5</v>
      </c>
      <c r="R26" s="22">
        <v>0.4</v>
      </c>
      <c r="S26" s="22"/>
      <c r="T26" s="22"/>
      <c r="U26" s="22"/>
      <c r="V26" s="22"/>
      <c r="W26" s="22"/>
      <c r="X26" s="22">
        <f t="shared" si="0"/>
        <v>100</v>
      </c>
    </row>
    <row r="27" spans="1:24" x14ac:dyDescent="0.25">
      <c r="A27" s="21" t="s">
        <v>475</v>
      </c>
      <c r="B27" s="29" t="s">
        <v>511</v>
      </c>
      <c r="C27" s="21" t="s">
        <v>512</v>
      </c>
      <c r="D27" s="22">
        <v>0</v>
      </c>
      <c r="E27" s="22">
        <v>2.2999999999999998</v>
      </c>
      <c r="F27" s="22"/>
      <c r="G27" s="22"/>
      <c r="H27" s="22">
        <v>84.2</v>
      </c>
      <c r="I27" s="22">
        <v>3.3</v>
      </c>
      <c r="J27" s="22"/>
      <c r="K27" s="22"/>
      <c r="L27" s="22"/>
      <c r="M27" s="22">
        <v>3.4</v>
      </c>
      <c r="N27" s="22">
        <v>2.4</v>
      </c>
      <c r="O27" s="22">
        <v>0.9</v>
      </c>
      <c r="P27" s="22">
        <v>1</v>
      </c>
      <c r="Q27" s="22">
        <v>1.1000000000000001</v>
      </c>
      <c r="R27" s="22">
        <v>0.7</v>
      </c>
      <c r="S27" s="22"/>
      <c r="T27" s="22"/>
      <c r="U27" s="22">
        <v>0.8</v>
      </c>
      <c r="V27" s="22"/>
      <c r="W27" s="22"/>
      <c r="X27" s="22">
        <f t="shared" si="0"/>
        <v>100.10000000000001</v>
      </c>
    </row>
    <row r="28" spans="1:24" x14ac:dyDescent="0.25">
      <c r="A28" s="21" t="s">
        <v>475</v>
      </c>
      <c r="B28" s="29" t="s">
        <v>513</v>
      </c>
      <c r="C28" s="21" t="s">
        <v>514</v>
      </c>
      <c r="D28" s="22">
        <v>0</v>
      </c>
      <c r="E28" s="22">
        <v>2.9</v>
      </c>
      <c r="F28" s="22"/>
      <c r="G28" s="22"/>
      <c r="H28" s="22">
        <v>20.9</v>
      </c>
      <c r="I28" s="22">
        <v>2.4</v>
      </c>
      <c r="J28" s="22"/>
      <c r="K28" s="22"/>
      <c r="L28" s="22"/>
      <c r="M28" s="22">
        <v>1.6</v>
      </c>
      <c r="N28" s="22">
        <v>1.7</v>
      </c>
      <c r="O28" s="22">
        <v>0.6</v>
      </c>
      <c r="P28" s="22">
        <v>14.8</v>
      </c>
      <c r="Q28" s="22"/>
      <c r="R28" s="22">
        <v>13.9</v>
      </c>
      <c r="S28" s="22"/>
      <c r="T28" s="22">
        <v>3.1</v>
      </c>
      <c r="U28" s="22">
        <v>36.6</v>
      </c>
      <c r="V28" s="22">
        <v>2</v>
      </c>
      <c r="W28" s="22"/>
      <c r="X28" s="22">
        <f t="shared" si="0"/>
        <v>100.5</v>
      </c>
    </row>
    <row r="29" spans="1:24" x14ac:dyDescent="0.25">
      <c r="A29" s="21" t="s">
        <v>475</v>
      </c>
      <c r="B29" s="29" t="s">
        <v>515</v>
      </c>
      <c r="C29" s="21" t="s">
        <v>516</v>
      </c>
      <c r="D29" s="22">
        <v>0</v>
      </c>
      <c r="E29" s="22">
        <v>9.6999999999999993</v>
      </c>
      <c r="F29" s="22">
        <v>5.3</v>
      </c>
      <c r="G29" s="22"/>
      <c r="H29" s="22">
        <v>62.6</v>
      </c>
      <c r="I29" s="22"/>
      <c r="J29" s="22"/>
      <c r="K29" s="22"/>
      <c r="L29" s="22"/>
      <c r="M29" s="22">
        <v>4.2</v>
      </c>
      <c r="N29" s="22">
        <v>3.6</v>
      </c>
      <c r="O29" s="22">
        <v>5.0999999999999996</v>
      </c>
      <c r="P29" s="22">
        <v>7.9</v>
      </c>
      <c r="Q29" s="22"/>
      <c r="R29" s="22">
        <v>1.6</v>
      </c>
      <c r="S29" s="22"/>
      <c r="T29" s="22"/>
      <c r="U29" s="22"/>
      <c r="V29" s="22"/>
      <c r="W29" s="22"/>
      <c r="X29" s="22">
        <f t="shared" si="0"/>
        <v>99.999999999999986</v>
      </c>
    </row>
    <row r="30" spans="1:24" x14ac:dyDescent="0.25">
      <c r="A30" s="21" t="s">
        <v>475</v>
      </c>
      <c r="B30" s="29" t="s">
        <v>517</v>
      </c>
      <c r="C30" s="21" t="s">
        <v>518</v>
      </c>
      <c r="D30" s="22">
        <v>0</v>
      </c>
      <c r="E30" s="22">
        <v>8.3000000000000007</v>
      </c>
      <c r="F30" s="22">
        <v>5.7</v>
      </c>
      <c r="G30" s="22"/>
      <c r="H30" s="22">
        <v>60.3</v>
      </c>
      <c r="I30" s="22">
        <v>4.0999999999999996</v>
      </c>
      <c r="J30" s="22"/>
      <c r="K30" s="22"/>
      <c r="L30" s="22"/>
      <c r="M30" s="22">
        <v>4.7</v>
      </c>
      <c r="N30" s="22"/>
      <c r="O30" s="22">
        <v>4.2</v>
      </c>
      <c r="P30" s="22">
        <v>6.6</v>
      </c>
      <c r="Q30" s="22">
        <v>1.3</v>
      </c>
      <c r="R30" s="22">
        <v>1.6</v>
      </c>
      <c r="S30" s="22">
        <v>3.3</v>
      </c>
      <c r="T30" s="22"/>
      <c r="U30" s="22"/>
      <c r="V30" s="22"/>
      <c r="W30" s="22"/>
      <c r="X30" s="22">
        <f t="shared" si="0"/>
        <v>100.09999999999998</v>
      </c>
    </row>
    <row r="31" spans="1:24" x14ac:dyDescent="0.25">
      <c r="A31" s="21" t="s">
        <v>475</v>
      </c>
      <c r="B31" s="29" t="s">
        <v>519</v>
      </c>
      <c r="C31" s="21" t="s">
        <v>520</v>
      </c>
      <c r="D31" s="22">
        <v>0</v>
      </c>
      <c r="E31" s="22">
        <v>1.9</v>
      </c>
      <c r="F31" s="22"/>
      <c r="G31" s="22"/>
      <c r="H31" s="22">
        <v>94.9</v>
      </c>
      <c r="I31" s="22"/>
      <c r="J31" s="22"/>
      <c r="K31" s="22"/>
      <c r="L31" s="22"/>
      <c r="M31" s="22"/>
      <c r="N31" s="22"/>
      <c r="O31" s="22">
        <v>0.7</v>
      </c>
      <c r="P31" s="22">
        <v>0.9</v>
      </c>
      <c r="Q31" s="22">
        <v>0.7</v>
      </c>
      <c r="R31" s="22">
        <v>0.3</v>
      </c>
      <c r="S31" s="22"/>
      <c r="T31" s="22">
        <v>0.4</v>
      </c>
      <c r="U31" s="22">
        <v>0.2</v>
      </c>
      <c r="V31" s="22"/>
      <c r="W31" s="22"/>
      <c r="X31" s="22">
        <f t="shared" si="0"/>
        <v>100.00000000000003</v>
      </c>
    </row>
    <row r="32" spans="1:24" x14ac:dyDescent="0.25">
      <c r="A32" s="21" t="s">
        <v>475</v>
      </c>
      <c r="B32" s="29" t="s">
        <v>521</v>
      </c>
      <c r="C32" s="21" t="s">
        <v>522</v>
      </c>
      <c r="D32" s="22">
        <v>0</v>
      </c>
      <c r="E32" s="22">
        <v>1</v>
      </c>
      <c r="F32" s="22"/>
      <c r="G32" s="22"/>
      <c r="H32" s="22">
        <v>96.8</v>
      </c>
      <c r="I32" s="22"/>
      <c r="J32" s="22"/>
      <c r="K32" s="22"/>
      <c r="L32" s="22"/>
      <c r="M32" s="22"/>
      <c r="N32" s="22"/>
      <c r="O32" s="22"/>
      <c r="P32" s="22">
        <v>0.7</v>
      </c>
      <c r="Q32" s="22">
        <v>0.4</v>
      </c>
      <c r="R32" s="22"/>
      <c r="S32" s="22"/>
      <c r="T32" s="22"/>
      <c r="U32" s="22">
        <v>0.5</v>
      </c>
      <c r="V32" s="22"/>
      <c r="W32" s="22"/>
      <c r="X32" s="22">
        <f t="shared" si="0"/>
        <v>99.4</v>
      </c>
    </row>
    <row r="33" spans="1:24" x14ac:dyDescent="0.25">
      <c r="A33" s="21" t="s">
        <v>475</v>
      </c>
      <c r="B33" s="29" t="s">
        <v>523</v>
      </c>
      <c r="C33" s="21" t="s">
        <v>524</v>
      </c>
      <c r="D33" s="22">
        <v>0</v>
      </c>
      <c r="E33" s="22">
        <v>1</v>
      </c>
      <c r="F33" s="22"/>
      <c r="G33" s="22"/>
      <c r="H33" s="22">
        <v>96.4</v>
      </c>
      <c r="I33" s="22"/>
      <c r="J33" s="22"/>
      <c r="K33" s="22"/>
      <c r="L33" s="22"/>
      <c r="M33" s="22"/>
      <c r="N33" s="22"/>
      <c r="O33" s="22">
        <v>0.3</v>
      </c>
      <c r="P33" s="22">
        <v>0.6</v>
      </c>
      <c r="Q33" s="22">
        <v>0.5</v>
      </c>
      <c r="R33" s="22">
        <v>0.4</v>
      </c>
      <c r="S33" s="22"/>
      <c r="T33" s="22">
        <v>0.7</v>
      </c>
      <c r="U33" s="22">
        <v>0.2</v>
      </c>
      <c r="V33" s="22"/>
      <c r="W33" s="22"/>
      <c r="X33" s="22">
        <f t="shared" si="0"/>
        <v>100.10000000000001</v>
      </c>
    </row>
    <row r="34" spans="1:24" x14ac:dyDescent="0.25">
      <c r="A34" s="21" t="s">
        <v>475</v>
      </c>
      <c r="B34" s="29" t="s">
        <v>525</v>
      </c>
      <c r="C34" s="21" t="s">
        <v>526</v>
      </c>
      <c r="D34" s="22">
        <v>0</v>
      </c>
      <c r="E34" s="22">
        <v>3.3</v>
      </c>
      <c r="F34" s="22">
        <v>5.9</v>
      </c>
      <c r="G34" s="22">
        <v>6.4</v>
      </c>
      <c r="H34" s="22">
        <v>84.4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>
        <f t="shared" ref="X34:X75" si="1">SUM(D34:W34)</f>
        <v>100</v>
      </c>
    </row>
    <row r="35" spans="1:24" x14ac:dyDescent="0.25">
      <c r="A35" s="21" t="s">
        <v>475</v>
      </c>
      <c r="B35" s="29" t="s">
        <v>527</v>
      </c>
      <c r="C35" s="21" t="s">
        <v>528</v>
      </c>
      <c r="D35" s="22">
        <v>0</v>
      </c>
      <c r="E35" s="22">
        <v>2.9</v>
      </c>
      <c r="F35" s="22"/>
      <c r="G35" s="22"/>
      <c r="H35" s="22">
        <v>86.3</v>
      </c>
      <c r="I35" s="22">
        <v>0.7</v>
      </c>
      <c r="J35" s="22"/>
      <c r="K35" s="22"/>
      <c r="L35" s="22"/>
      <c r="M35" s="22">
        <v>3.2</v>
      </c>
      <c r="N35" s="22"/>
      <c r="O35" s="22"/>
      <c r="P35" s="22">
        <v>1.8</v>
      </c>
      <c r="Q35" s="22">
        <v>1.1000000000000001</v>
      </c>
      <c r="R35" s="22">
        <v>2.7</v>
      </c>
      <c r="S35" s="22"/>
      <c r="T35" s="22">
        <v>0.4</v>
      </c>
      <c r="U35" s="22">
        <v>1.1000000000000001</v>
      </c>
      <c r="V35" s="22"/>
      <c r="W35" s="22"/>
      <c r="X35" s="22">
        <f t="shared" si="1"/>
        <v>100.2</v>
      </c>
    </row>
    <row r="36" spans="1:24" x14ac:dyDescent="0.25">
      <c r="A36" s="21" t="s">
        <v>475</v>
      </c>
      <c r="B36" s="29" t="s">
        <v>529</v>
      </c>
      <c r="C36" s="21" t="s">
        <v>530</v>
      </c>
      <c r="D36" s="22">
        <v>0</v>
      </c>
      <c r="E36" s="22">
        <v>1.4</v>
      </c>
      <c r="F36" s="22"/>
      <c r="G36" s="22"/>
      <c r="H36" s="22">
        <v>96.8</v>
      </c>
      <c r="I36" s="22"/>
      <c r="J36" s="22"/>
      <c r="K36" s="22"/>
      <c r="L36" s="22"/>
      <c r="M36" s="22"/>
      <c r="N36" s="22"/>
      <c r="O36" s="22"/>
      <c r="P36" s="22">
        <v>0.9</v>
      </c>
      <c r="Q36" s="22">
        <v>0.6</v>
      </c>
      <c r="R36" s="22">
        <v>0.5</v>
      </c>
      <c r="S36" s="22"/>
      <c r="T36" s="22"/>
      <c r="U36" s="22"/>
      <c r="V36" s="22"/>
      <c r="W36" s="22"/>
      <c r="X36" s="22">
        <f t="shared" si="1"/>
        <v>100.2</v>
      </c>
    </row>
    <row r="37" spans="1:24" x14ac:dyDescent="0.25">
      <c r="A37" s="21" t="s">
        <v>475</v>
      </c>
      <c r="B37" s="29" t="s">
        <v>531</v>
      </c>
      <c r="C37" s="21" t="s">
        <v>532</v>
      </c>
      <c r="D37" s="22">
        <v>0</v>
      </c>
      <c r="E37" s="22">
        <v>3.6</v>
      </c>
      <c r="F37" s="22"/>
      <c r="G37" s="22"/>
      <c r="H37" s="22">
        <v>85.2</v>
      </c>
      <c r="I37" s="22">
        <v>4.8</v>
      </c>
      <c r="J37" s="22"/>
      <c r="K37" s="22"/>
      <c r="L37" s="22"/>
      <c r="M37" s="22"/>
      <c r="N37" s="22"/>
      <c r="O37" s="22">
        <v>2</v>
      </c>
      <c r="P37" s="22"/>
      <c r="Q37" s="22">
        <v>2</v>
      </c>
      <c r="R37" s="22"/>
      <c r="S37" s="22"/>
      <c r="T37" s="22">
        <v>1.6</v>
      </c>
      <c r="U37" s="22"/>
      <c r="V37" s="22">
        <v>0.9</v>
      </c>
      <c r="W37" s="22"/>
      <c r="X37" s="22">
        <f t="shared" si="1"/>
        <v>100.1</v>
      </c>
    </row>
    <row r="38" spans="1:24" x14ac:dyDescent="0.25">
      <c r="A38" s="21" t="s">
        <v>475</v>
      </c>
      <c r="B38" s="29" t="s">
        <v>533</v>
      </c>
      <c r="C38" s="21" t="s">
        <v>534</v>
      </c>
      <c r="D38" s="22">
        <v>0</v>
      </c>
      <c r="E38" s="22">
        <v>2.2000000000000002</v>
      </c>
      <c r="F38" s="22"/>
      <c r="G38" s="22"/>
      <c r="H38" s="22">
        <v>73.7</v>
      </c>
      <c r="I38" s="22"/>
      <c r="J38" s="22"/>
      <c r="K38" s="22"/>
      <c r="L38" s="22"/>
      <c r="M38" s="22">
        <v>4.3</v>
      </c>
      <c r="N38" s="22">
        <v>1.6</v>
      </c>
      <c r="O38" s="22"/>
      <c r="P38" s="22">
        <v>4.9000000000000004</v>
      </c>
      <c r="Q38" s="22"/>
      <c r="R38" s="22">
        <v>10.6</v>
      </c>
      <c r="S38" s="22"/>
      <c r="T38" s="22"/>
      <c r="U38" s="22">
        <v>2.5</v>
      </c>
      <c r="V38" s="22"/>
      <c r="W38" s="22"/>
      <c r="X38" s="22">
        <f t="shared" si="1"/>
        <v>99.8</v>
      </c>
    </row>
    <row r="39" spans="1:24" x14ac:dyDescent="0.25">
      <c r="A39" s="21" t="s">
        <v>475</v>
      </c>
      <c r="B39" s="29" t="s">
        <v>535</v>
      </c>
      <c r="C39" s="21" t="s">
        <v>536</v>
      </c>
      <c r="D39" s="22">
        <v>0</v>
      </c>
      <c r="E39" s="22">
        <v>1.5</v>
      </c>
      <c r="F39" s="22"/>
      <c r="G39" s="22"/>
      <c r="H39" s="22">
        <v>95.9</v>
      </c>
      <c r="I39" s="22"/>
      <c r="J39" s="22"/>
      <c r="K39" s="22"/>
      <c r="L39" s="22"/>
      <c r="M39" s="22"/>
      <c r="N39" s="22"/>
      <c r="O39" s="22"/>
      <c r="P39" s="22">
        <v>1.2</v>
      </c>
      <c r="Q39" s="22">
        <v>0.8</v>
      </c>
      <c r="R39" s="22">
        <v>0.6</v>
      </c>
      <c r="S39" s="22"/>
      <c r="T39" s="22"/>
      <c r="U39" s="22"/>
      <c r="V39" s="22"/>
      <c r="W39" s="22"/>
      <c r="X39" s="22">
        <f t="shared" si="1"/>
        <v>100</v>
      </c>
    </row>
    <row r="40" spans="1:24" x14ac:dyDescent="0.25">
      <c r="A40" s="21" t="s">
        <v>475</v>
      </c>
      <c r="B40" s="29" t="s">
        <v>537</v>
      </c>
      <c r="C40" s="21" t="s">
        <v>538</v>
      </c>
      <c r="D40" s="22">
        <v>0</v>
      </c>
      <c r="E40" s="22">
        <v>1.5</v>
      </c>
      <c r="F40" s="22"/>
      <c r="G40" s="22"/>
      <c r="H40" s="22">
        <v>95.3</v>
      </c>
      <c r="I40" s="22"/>
      <c r="J40" s="22"/>
      <c r="K40" s="22"/>
      <c r="L40" s="22"/>
      <c r="M40" s="22"/>
      <c r="N40" s="22"/>
      <c r="O40" s="22">
        <v>0.7</v>
      </c>
      <c r="P40" s="22">
        <v>1.1000000000000001</v>
      </c>
      <c r="Q40" s="22">
        <v>0.7</v>
      </c>
      <c r="R40" s="22">
        <v>0.7</v>
      </c>
      <c r="S40" s="22"/>
      <c r="T40" s="22"/>
      <c r="U40" s="22"/>
      <c r="V40" s="22"/>
      <c r="W40" s="22"/>
      <c r="X40" s="22">
        <f t="shared" si="1"/>
        <v>100</v>
      </c>
    </row>
    <row r="41" spans="1:24" x14ac:dyDescent="0.25">
      <c r="A41" s="21" t="s">
        <v>475</v>
      </c>
      <c r="B41" s="29" t="s">
        <v>539</v>
      </c>
      <c r="C41" s="21" t="s">
        <v>540</v>
      </c>
      <c r="D41" s="22">
        <v>0</v>
      </c>
      <c r="E41" s="22">
        <v>10.1</v>
      </c>
      <c r="F41" s="22">
        <v>14.3</v>
      </c>
      <c r="G41" s="22">
        <v>14.4</v>
      </c>
      <c r="H41" s="22">
        <v>3.2</v>
      </c>
      <c r="I41" s="22">
        <v>8.6</v>
      </c>
      <c r="J41" s="22"/>
      <c r="K41" s="22"/>
      <c r="L41" s="22">
        <v>27.3</v>
      </c>
      <c r="M41" s="22">
        <v>3.1</v>
      </c>
      <c r="N41" s="22"/>
      <c r="O41" s="22"/>
      <c r="P41" s="22"/>
      <c r="Q41" s="22"/>
      <c r="R41" s="22"/>
      <c r="S41" s="22">
        <v>2.5</v>
      </c>
      <c r="T41" s="22">
        <v>4</v>
      </c>
      <c r="U41" s="22">
        <v>2.2000000000000002</v>
      </c>
      <c r="V41" s="22"/>
      <c r="W41" s="22">
        <v>10.3</v>
      </c>
      <c r="X41" s="22">
        <f t="shared" si="1"/>
        <v>100</v>
      </c>
    </row>
    <row r="42" spans="1:24" x14ac:dyDescent="0.25">
      <c r="A42" s="21" t="s">
        <v>475</v>
      </c>
      <c r="B42" s="29" t="s">
        <v>542</v>
      </c>
      <c r="C42" s="21" t="s">
        <v>543</v>
      </c>
      <c r="D42" s="22">
        <v>0</v>
      </c>
      <c r="E42" s="22"/>
      <c r="F42" s="22"/>
      <c r="G42" s="22"/>
      <c r="H42" s="22">
        <v>96.6</v>
      </c>
      <c r="I42" s="22"/>
      <c r="J42" s="22"/>
      <c r="K42" s="22"/>
      <c r="L42" s="22"/>
      <c r="M42" s="22"/>
      <c r="N42" s="22"/>
      <c r="O42" s="22">
        <v>1.7</v>
      </c>
      <c r="P42" s="22">
        <v>1.7</v>
      </c>
      <c r="Q42" s="22"/>
      <c r="R42" s="22"/>
      <c r="S42" s="22"/>
      <c r="T42" s="22"/>
      <c r="U42" s="22"/>
      <c r="V42" s="22"/>
      <c r="W42" s="22"/>
      <c r="X42" s="22">
        <f t="shared" si="1"/>
        <v>100</v>
      </c>
    </row>
    <row r="43" spans="1:24" x14ac:dyDescent="0.25">
      <c r="A43" s="21" t="s">
        <v>475</v>
      </c>
      <c r="B43" s="29" t="s">
        <v>544</v>
      </c>
      <c r="C43" s="21" t="s">
        <v>545</v>
      </c>
      <c r="D43" s="22">
        <v>0</v>
      </c>
      <c r="E43" s="22">
        <v>1.7</v>
      </c>
      <c r="F43" s="22">
        <v>0.4</v>
      </c>
      <c r="G43" s="22">
        <v>0.3</v>
      </c>
      <c r="H43" s="22">
        <v>96.1</v>
      </c>
      <c r="I43" s="22"/>
      <c r="J43" s="22"/>
      <c r="K43" s="22"/>
      <c r="L43" s="22"/>
      <c r="M43" s="22"/>
      <c r="N43" s="22"/>
      <c r="O43" s="22"/>
      <c r="P43" s="22">
        <v>0.9</v>
      </c>
      <c r="Q43" s="22">
        <v>0.5</v>
      </c>
      <c r="R43" s="22"/>
      <c r="S43" s="22"/>
      <c r="T43" s="22"/>
      <c r="U43" s="22"/>
      <c r="V43" s="22"/>
      <c r="W43" s="22"/>
      <c r="X43" s="22">
        <f t="shared" si="1"/>
        <v>99.9</v>
      </c>
    </row>
    <row r="44" spans="1:24" x14ac:dyDescent="0.25">
      <c r="A44" s="21" t="s">
        <v>475</v>
      </c>
      <c r="B44" s="29" t="s">
        <v>546</v>
      </c>
      <c r="C44" s="21" t="s">
        <v>547</v>
      </c>
      <c r="D44" s="22">
        <v>0</v>
      </c>
      <c r="E44" s="22">
        <v>1.1000000000000001</v>
      </c>
      <c r="F44" s="22"/>
      <c r="G44" s="22"/>
      <c r="H44" s="22">
        <v>96</v>
      </c>
      <c r="I44" s="22"/>
      <c r="J44" s="22"/>
      <c r="K44" s="22"/>
      <c r="L44" s="22"/>
      <c r="M44" s="22">
        <v>0.4</v>
      </c>
      <c r="N44" s="22"/>
      <c r="O44" s="22">
        <v>0.5</v>
      </c>
      <c r="P44" s="22">
        <v>0.6</v>
      </c>
      <c r="Q44" s="22">
        <v>0.4</v>
      </c>
      <c r="R44" s="22">
        <v>0.4</v>
      </c>
      <c r="S44" s="22"/>
      <c r="T44" s="22">
        <v>0.6</v>
      </c>
      <c r="U44" s="22"/>
      <c r="V44" s="22"/>
      <c r="W44" s="22"/>
      <c r="X44" s="22">
        <f t="shared" si="1"/>
        <v>100</v>
      </c>
    </row>
    <row r="45" spans="1:24" x14ac:dyDescent="0.25">
      <c r="A45" s="21" t="s">
        <v>475</v>
      </c>
      <c r="B45" s="29" t="s">
        <v>548</v>
      </c>
      <c r="C45" s="21" t="s">
        <v>549</v>
      </c>
      <c r="D45" s="22">
        <v>0</v>
      </c>
      <c r="E45" s="22">
        <v>1.7</v>
      </c>
      <c r="F45" s="22"/>
      <c r="G45" s="22"/>
      <c r="H45" s="22">
        <v>80.400000000000006</v>
      </c>
      <c r="I45" s="22"/>
      <c r="J45" s="22"/>
      <c r="K45" s="22"/>
      <c r="L45" s="22"/>
      <c r="M45" s="22">
        <v>8</v>
      </c>
      <c r="N45" s="22">
        <v>1.8</v>
      </c>
      <c r="O45" s="22"/>
      <c r="P45" s="22">
        <v>1.2</v>
      </c>
      <c r="Q45" s="22"/>
      <c r="R45" s="22">
        <v>0.8</v>
      </c>
      <c r="S45" s="22">
        <v>2.6</v>
      </c>
      <c r="T45" s="22">
        <v>1.6</v>
      </c>
      <c r="U45" s="22">
        <v>1.9</v>
      </c>
      <c r="V45" s="22"/>
      <c r="W45" s="22"/>
      <c r="X45" s="22">
        <f t="shared" si="1"/>
        <v>100</v>
      </c>
    </row>
    <row r="46" spans="1:24" x14ac:dyDescent="0.25">
      <c r="A46" s="21" t="s">
        <v>475</v>
      </c>
      <c r="B46" s="29" t="s">
        <v>551</v>
      </c>
      <c r="C46" s="21" t="s">
        <v>550</v>
      </c>
      <c r="D46" s="22">
        <v>0</v>
      </c>
      <c r="E46" s="22">
        <v>1.3</v>
      </c>
      <c r="F46" s="22"/>
      <c r="G46" s="22"/>
      <c r="H46" s="22">
        <v>97</v>
      </c>
      <c r="I46" s="22"/>
      <c r="J46" s="22"/>
      <c r="K46" s="22"/>
      <c r="L46" s="22"/>
      <c r="M46" s="22"/>
      <c r="N46" s="22"/>
      <c r="O46" s="22"/>
      <c r="P46" s="22">
        <v>1</v>
      </c>
      <c r="Q46" s="22"/>
      <c r="R46" s="22"/>
      <c r="S46" s="22"/>
      <c r="T46" s="22"/>
      <c r="U46" s="22"/>
      <c r="V46" s="22"/>
      <c r="W46" s="22"/>
      <c r="X46" s="22">
        <f t="shared" si="1"/>
        <v>99.3</v>
      </c>
    </row>
    <row r="47" spans="1:24" x14ac:dyDescent="0.25">
      <c r="A47" s="21" t="s">
        <v>475</v>
      </c>
      <c r="B47" s="29" t="s">
        <v>552</v>
      </c>
      <c r="C47" s="21" t="s">
        <v>553</v>
      </c>
      <c r="D47" s="22">
        <v>0</v>
      </c>
      <c r="E47" s="22">
        <v>1.8</v>
      </c>
      <c r="F47" s="22"/>
      <c r="G47" s="22"/>
      <c r="H47" s="22">
        <v>92.1</v>
      </c>
      <c r="I47" s="22"/>
      <c r="J47" s="22"/>
      <c r="K47" s="22"/>
      <c r="L47" s="22"/>
      <c r="M47" s="22">
        <v>2.7</v>
      </c>
      <c r="N47" s="22"/>
      <c r="O47" s="22"/>
      <c r="P47" s="22">
        <v>1.1000000000000001</v>
      </c>
      <c r="Q47" s="22">
        <v>0.8</v>
      </c>
      <c r="R47" s="22"/>
      <c r="S47" s="22"/>
      <c r="T47" s="22">
        <v>0.6</v>
      </c>
      <c r="U47" s="22"/>
      <c r="V47" s="22"/>
      <c r="W47" s="22"/>
      <c r="X47" s="22">
        <f t="shared" si="1"/>
        <v>99.09999999999998</v>
      </c>
    </row>
    <row r="48" spans="1:24" x14ac:dyDescent="0.25">
      <c r="A48" s="21" t="s">
        <v>475</v>
      </c>
      <c r="B48" s="29" t="s">
        <v>554</v>
      </c>
      <c r="C48" s="21" t="s">
        <v>555</v>
      </c>
      <c r="D48" s="22">
        <v>0</v>
      </c>
      <c r="E48" s="22">
        <v>2</v>
      </c>
      <c r="F48" s="22">
        <v>2.6</v>
      </c>
      <c r="G48" s="22">
        <v>0.2</v>
      </c>
      <c r="H48" s="22">
        <v>89.8</v>
      </c>
      <c r="I48" s="22"/>
      <c r="J48" s="22"/>
      <c r="K48" s="22"/>
      <c r="L48" s="22"/>
      <c r="M48" s="22">
        <v>2.1</v>
      </c>
      <c r="N48" s="22">
        <v>0.4</v>
      </c>
      <c r="O48" s="22">
        <v>0.4</v>
      </c>
      <c r="P48" s="22">
        <v>0.7</v>
      </c>
      <c r="Q48" s="22">
        <v>0.5</v>
      </c>
      <c r="R48" s="22">
        <v>0.4</v>
      </c>
      <c r="S48" s="22"/>
      <c r="T48" s="22">
        <v>0.5</v>
      </c>
      <c r="U48" s="22">
        <v>0.4</v>
      </c>
      <c r="V48" s="22"/>
      <c r="W48" s="22"/>
      <c r="X48" s="22">
        <f t="shared" si="1"/>
        <v>100.00000000000001</v>
      </c>
    </row>
    <row r="49" spans="1:24" x14ac:dyDescent="0.25">
      <c r="A49" s="21" t="s">
        <v>475</v>
      </c>
      <c r="B49" s="29" t="s">
        <v>556</v>
      </c>
      <c r="C49" s="21" t="s">
        <v>557</v>
      </c>
      <c r="D49" s="22">
        <v>0</v>
      </c>
      <c r="E49" s="22">
        <v>1.4</v>
      </c>
      <c r="F49" s="22"/>
      <c r="G49" s="22"/>
      <c r="H49" s="22">
        <v>96</v>
      </c>
      <c r="I49" s="22"/>
      <c r="J49" s="22"/>
      <c r="K49" s="22"/>
      <c r="L49" s="22"/>
      <c r="M49" s="22"/>
      <c r="N49" s="22"/>
      <c r="O49" s="22"/>
      <c r="P49" s="22">
        <v>1</v>
      </c>
      <c r="Q49" s="22">
        <v>0.6</v>
      </c>
      <c r="R49" s="22">
        <v>0.5</v>
      </c>
      <c r="S49" s="22"/>
      <c r="T49" s="22"/>
      <c r="U49" s="22"/>
      <c r="V49" s="22"/>
      <c r="W49" s="22"/>
      <c r="X49" s="22">
        <f t="shared" si="1"/>
        <v>99.5</v>
      </c>
    </row>
    <row r="50" spans="1:24" x14ac:dyDescent="0.25">
      <c r="A50" s="21" t="s">
        <v>475</v>
      </c>
      <c r="B50" s="29" t="s">
        <v>558</v>
      </c>
      <c r="C50" s="21" t="s">
        <v>559</v>
      </c>
      <c r="D50" s="22">
        <v>0</v>
      </c>
      <c r="E50" s="22">
        <v>1.5</v>
      </c>
      <c r="F50" s="22"/>
      <c r="G50" s="22"/>
      <c r="H50" s="22">
        <v>94.8</v>
      </c>
      <c r="I50" s="22"/>
      <c r="J50" s="22"/>
      <c r="K50" s="22"/>
      <c r="L50" s="22"/>
      <c r="M50" s="22"/>
      <c r="N50" s="22"/>
      <c r="O50" s="22">
        <v>0.5</v>
      </c>
      <c r="P50" s="22">
        <v>0.6</v>
      </c>
      <c r="Q50" s="22">
        <v>0.6</v>
      </c>
      <c r="R50" s="22">
        <v>0.5</v>
      </c>
      <c r="S50" s="22"/>
      <c r="T50" s="22">
        <v>0.7</v>
      </c>
      <c r="U50" s="22">
        <v>0.3</v>
      </c>
      <c r="V50" s="22"/>
      <c r="W50" s="22"/>
      <c r="X50" s="22">
        <f t="shared" si="1"/>
        <v>99.499999999999986</v>
      </c>
    </row>
    <row r="51" spans="1:24" x14ac:dyDescent="0.25">
      <c r="A51" s="21" t="s">
        <v>475</v>
      </c>
      <c r="B51" s="29" t="s">
        <v>560</v>
      </c>
      <c r="C51" s="21" t="s">
        <v>561</v>
      </c>
      <c r="D51" s="22">
        <v>0</v>
      </c>
      <c r="E51" s="22">
        <v>1.3</v>
      </c>
      <c r="F51" s="22"/>
      <c r="G51" s="22"/>
      <c r="H51" s="22">
        <v>95.2</v>
      </c>
      <c r="I51" s="22">
        <v>0.2</v>
      </c>
      <c r="J51" s="22"/>
      <c r="K51" s="22"/>
      <c r="L51" s="22"/>
      <c r="M51" s="22"/>
      <c r="N51" s="22"/>
      <c r="O51" s="22">
        <v>0.5</v>
      </c>
      <c r="P51" s="22">
        <v>0.8</v>
      </c>
      <c r="Q51" s="22">
        <v>0.5</v>
      </c>
      <c r="R51" s="22">
        <v>0.4</v>
      </c>
      <c r="S51" s="22"/>
      <c r="T51" s="22">
        <v>0.3</v>
      </c>
      <c r="U51" s="22">
        <v>0.6</v>
      </c>
      <c r="V51" s="22"/>
      <c r="W51" s="22"/>
      <c r="X51" s="22">
        <f t="shared" si="1"/>
        <v>99.8</v>
      </c>
    </row>
    <row r="52" spans="1:24" x14ac:dyDescent="0.25">
      <c r="A52" s="21" t="s">
        <v>475</v>
      </c>
      <c r="B52" s="29" t="s">
        <v>562</v>
      </c>
      <c r="C52" s="21" t="s">
        <v>563</v>
      </c>
      <c r="D52" s="22">
        <v>0</v>
      </c>
      <c r="E52" s="22">
        <v>2</v>
      </c>
      <c r="F52" s="22"/>
      <c r="G52" s="22"/>
      <c r="H52" s="22">
        <v>87.6</v>
      </c>
      <c r="I52" s="22">
        <v>1.4</v>
      </c>
      <c r="J52" s="22"/>
      <c r="K52" s="22"/>
      <c r="L52" s="22"/>
      <c r="M52" s="22"/>
      <c r="N52" s="22">
        <v>3.4</v>
      </c>
      <c r="O52" s="22"/>
      <c r="P52" s="22">
        <v>0.9</v>
      </c>
      <c r="Q52" s="22"/>
      <c r="R52" s="22"/>
      <c r="S52" s="22">
        <v>0.7</v>
      </c>
      <c r="T52" s="22">
        <v>2.2000000000000002</v>
      </c>
      <c r="U52" s="22">
        <v>2</v>
      </c>
      <c r="V52" s="22"/>
      <c r="W52" s="22"/>
      <c r="X52" s="22">
        <f t="shared" si="1"/>
        <v>100.20000000000002</v>
      </c>
    </row>
    <row r="53" spans="1:24" x14ac:dyDescent="0.25">
      <c r="A53" s="21" t="s">
        <v>475</v>
      </c>
      <c r="B53" s="29" t="s">
        <v>564</v>
      </c>
      <c r="C53" s="21" t="s">
        <v>565</v>
      </c>
      <c r="D53" s="22">
        <v>0</v>
      </c>
      <c r="E53" s="22">
        <v>1.4</v>
      </c>
      <c r="F53" s="22"/>
      <c r="G53" s="22"/>
      <c r="H53" s="22">
        <v>96.8</v>
      </c>
      <c r="I53" s="22">
        <v>0.3</v>
      </c>
      <c r="J53" s="22"/>
      <c r="K53" s="22"/>
      <c r="L53" s="22"/>
      <c r="M53" s="22"/>
      <c r="N53" s="22"/>
      <c r="O53" s="22"/>
      <c r="P53" s="22">
        <v>0.8</v>
      </c>
      <c r="Q53" s="22">
        <v>0.7</v>
      </c>
      <c r="R53" s="22"/>
      <c r="S53" s="22"/>
      <c r="T53" s="22"/>
      <c r="U53" s="22"/>
      <c r="V53" s="22"/>
      <c r="W53" s="22"/>
      <c r="X53" s="22">
        <f t="shared" si="1"/>
        <v>100</v>
      </c>
    </row>
    <row r="54" spans="1:24" x14ac:dyDescent="0.25">
      <c r="A54" s="21" t="s">
        <v>475</v>
      </c>
      <c r="B54" s="29" t="s">
        <v>566</v>
      </c>
      <c r="C54" s="21" t="s">
        <v>567</v>
      </c>
      <c r="D54" s="22">
        <v>0</v>
      </c>
      <c r="E54" s="22">
        <v>2</v>
      </c>
      <c r="F54" s="22">
        <v>3.6</v>
      </c>
      <c r="G54" s="22">
        <v>1.6</v>
      </c>
      <c r="H54" s="22">
        <v>86.2</v>
      </c>
      <c r="I54" s="22">
        <v>0.9</v>
      </c>
      <c r="J54" s="22"/>
      <c r="K54" s="22"/>
      <c r="L54" s="22"/>
      <c r="M54" s="22">
        <v>1.6</v>
      </c>
      <c r="N54" s="22">
        <v>0.6</v>
      </c>
      <c r="O54" s="22">
        <v>0.4</v>
      </c>
      <c r="P54" s="22">
        <v>1</v>
      </c>
      <c r="Q54" s="22"/>
      <c r="R54" s="22">
        <v>0.7</v>
      </c>
      <c r="S54" s="22"/>
      <c r="T54" s="22">
        <v>0.7</v>
      </c>
      <c r="U54" s="22">
        <v>0.7</v>
      </c>
      <c r="V54" s="22"/>
      <c r="W54" s="22"/>
      <c r="X54" s="22">
        <f t="shared" si="1"/>
        <v>100.00000000000001</v>
      </c>
    </row>
    <row r="55" spans="1:24" x14ac:dyDescent="0.25">
      <c r="A55" s="21" t="s">
        <v>475</v>
      </c>
      <c r="B55" s="29" t="s">
        <v>568</v>
      </c>
      <c r="C55" s="21" t="s">
        <v>569</v>
      </c>
      <c r="D55" s="22">
        <v>0</v>
      </c>
      <c r="E55" s="22">
        <v>6.5</v>
      </c>
      <c r="F55" s="22">
        <v>8.6</v>
      </c>
      <c r="G55" s="22"/>
      <c r="H55" s="22">
        <v>56.3</v>
      </c>
      <c r="I55" s="22"/>
      <c r="J55" s="22"/>
      <c r="K55" s="22"/>
      <c r="L55" s="22"/>
      <c r="M55" s="22">
        <v>25</v>
      </c>
      <c r="N55" s="22">
        <v>3.7</v>
      </c>
      <c r="O55" s="22"/>
      <c r="P55" s="22"/>
      <c r="Q55" s="22"/>
      <c r="R55" s="22"/>
      <c r="S55" s="22"/>
      <c r="T55" s="22"/>
      <c r="U55" s="22"/>
      <c r="V55" s="22"/>
      <c r="W55" s="22"/>
      <c r="X55" s="22">
        <f t="shared" si="1"/>
        <v>100.1</v>
      </c>
    </row>
    <row r="56" spans="1:24" x14ac:dyDescent="0.25">
      <c r="A56" s="21" t="s">
        <v>475</v>
      </c>
      <c r="B56" s="29" t="s">
        <v>585</v>
      </c>
      <c r="C56" s="21" t="s">
        <v>604</v>
      </c>
      <c r="D56" s="22">
        <v>0</v>
      </c>
      <c r="E56" s="22">
        <v>2</v>
      </c>
      <c r="F56" s="22"/>
      <c r="G56" s="22"/>
      <c r="H56" s="22">
        <v>87.9</v>
      </c>
      <c r="I56" s="22">
        <v>0.6</v>
      </c>
      <c r="J56" s="22"/>
      <c r="K56" s="22"/>
      <c r="L56" s="22"/>
      <c r="M56" s="22">
        <v>1.9</v>
      </c>
      <c r="N56" s="22">
        <v>1.1000000000000001</v>
      </c>
      <c r="O56" s="22">
        <v>0.8</v>
      </c>
      <c r="P56" s="22">
        <v>1.8</v>
      </c>
      <c r="Q56" s="22">
        <v>1.7</v>
      </c>
      <c r="R56" s="22">
        <v>2.2999999999999998</v>
      </c>
      <c r="S56" s="22"/>
      <c r="T56" s="22"/>
      <c r="U56" s="22"/>
      <c r="V56" s="22"/>
      <c r="W56" s="22"/>
      <c r="X56" s="22">
        <f t="shared" si="1"/>
        <v>100.1</v>
      </c>
    </row>
    <row r="57" spans="1:24" x14ac:dyDescent="0.25">
      <c r="A57" s="21" t="s">
        <v>475</v>
      </c>
      <c r="B57" s="29" t="s">
        <v>586</v>
      </c>
      <c r="C57" s="21" t="s">
        <v>605</v>
      </c>
      <c r="D57" s="22">
        <v>0</v>
      </c>
      <c r="E57" s="22">
        <v>2.2000000000000002</v>
      </c>
      <c r="F57" s="22">
        <v>0.6</v>
      </c>
      <c r="G57" s="22">
        <v>0.5</v>
      </c>
      <c r="H57" s="22">
        <v>87</v>
      </c>
      <c r="I57" s="22"/>
      <c r="J57" s="22"/>
      <c r="K57" s="22"/>
      <c r="L57" s="22"/>
      <c r="M57" s="22">
        <v>2.2000000000000002</v>
      </c>
      <c r="N57" s="22">
        <v>1.3</v>
      </c>
      <c r="O57" s="22">
        <v>0.7</v>
      </c>
      <c r="P57" s="22">
        <v>1.6</v>
      </c>
      <c r="Q57" s="22">
        <v>1.6</v>
      </c>
      <c r="R57" s="22">
        <v>2.2000000000000002</v>
      </c>
      <c r="S57" s="22"/>
      <c r="T57" s="22"/>
      <c r="U57" s="22"/>
      <c r="V57" s="22"/>
      <c r="W57" s="22"/>
      <c r="X57" s="22">
        <f t="shared" si="1"/>
        <v>99.899999999999991</v>
      </c>
    </row>
    <row r="58" spans="1:24" x14ac:dyDescent="0.25">
      <c r="A58" s="21" t="s">
        <v>475</v>
      </c>
      <c r="B58" s="29" t="s">
        <v>587</v>
      </c>
      <c r="C58" s="21" t="s">
        <v>606</v>
      </c>
      <c r="D58" s="22">
        <v>0</v>
      </c>
      <c r="E58" s="22">
        <v>1.3</v>
      </c>
      <c r="F58" s="22"/>
      <c r="G58" s="22"/>
      <c r="H58" s="22">
        <v>85.5</v>
      </c>
      <c r="I58" s="22"/>
      <c r="J58" s="22"/>
      <c r="K58" s="22"/>
      <c r="L58" s="22"/>
      <c r="M58" s="22">
        <v>1.2</v>
      </c>
      <c r="N58" s="22">
        <v>1.1000000000000001</v>
      </c>
      <c r="O58" s="22">
        <v>2</v>
      </c>
      <c r="P58" s="22">
        <v>3.8</v>
      </c>
      <c r="Q58" s="22">
        <v>1.3</v>
      </c>
      <c r="R58" s="22">
        <v>3.5</v>
      </c>
      <c r="S58" s="22"/>
      <c r="T58" s="22"/>
      <c r="U58" s="22">
        <v>0.4</v>
      </c>
      <c r="V58" s="22"/>
      <c r="W58" s="22"/>
      <c r="X58" s="22">
        <f t="shared" si="1"/>
        <v>100.1</v>
      </c>
    </row>
    <row r="59" spans="1:24" x14ac:dyDescent="0.25">
      <c r="A59" s="21" t="s">
        <v>475</v>
      </c>
      <c r="B59" s="29" t="s">
        <v>588</v>
      </c>
      <c r="C59" s="21" t="s">
        <v>607</v>
      </c>
      <c r="D59" s="22">
        <v>0</v>
      </c>
      <c r="E59" s="22">
        <v>2.6</v>
      </c>
      <c r="F59" s="22"/>
      <c r="G59" s="22"/>
      <c r="H59" s="22">
        <v>82.5</v>
      </c>
      <c r="I59" s="22">
        <v>2.2000000000000002</v>
      </c>
      <c r="J59" s="22"/>
      <c r="K59" s="22"/>
      <c r="L59" s="22">
        <v>0.6</v>
      </c>
      <c r="M59" s="22">
        <v>5.2</v>
      </c>
      <c r="N59" s="22">
        <v>1.9</v>
      </c>
      <c r="O59" s="22">
        <v>1.1000000000000001</v>
      </c>
      <c r="P59" s="22">
        <v>1.4</v>
      </c>
      <c r="Q59" s="22">
        <v>1.1000000000000001</v>
      </c>
      <c r="R59" s="22">
        <v>1.3</v>
      </c>
      <c r="S59" s="22"/>
      <c r="T59" s="22"/>
      <c r="U59" s="22"/>
      <c r="V59" s="22"/>
      <c r="W59" s="22"/>
      <c r="X59" s="22">
        <f t="shared" si="1"/>
        <v>99.899999999999991</v>
      </c>
    </row>
    <row r="60" spans="1:24" x14ac:dyDescent="0.25">
      <c r="A60" s="21" t="s">
        <v>475</v>
      </c>
      <c r="B60" s="29" t="s">
        <v>589</v>
      </c>
      <c r="C60" s="21" t="s">
        <v>608</v>
      </c>
      <c r="D60" s="22">
        <v>0</v>
      </c>
      <c r="E60" s="22">
        <v>5.2</v>
      </c>
      <c r="F60" s="22">
        <v>6.5</v>
      </c>
      <c r="G60" s="22">
        <v>6.6</v>
      </c>
      <c r="H60" s="22">
        <v>60.2</v>
      </c>
      <c r="I60" s="22"/>
      <c r="J60" s="22"/>
      <c r="K60" s="22"/>
      <c r="L60" s="22">
        <v>2.5</v>
      </c>
      <c r="M60" s="22">
        <v>15.5</v>
      </c>
      <c r="N60" s="22">
        <v>2.4</v>
      </c>
      <c r="O60" s="22"/>
      <c r="P60" s="22"/>
      <c r="Q60" s="22">
        <v>1.1000000000000001</v>
      </c>
      <c r="R60" s="22"/>
      <c r="S60" s="22"/>
      <c r="T60" s="22"/>
      <c r="U60" s="22"/>
      <c r="V60" s="22"/>
      <c r="W60" s="22"/>
      <c r="X60" s="22">
        <f t="shared" si="1"/>
        <v>100</v>
      </c>
    </row>
    <row r="61" spans="1:24" x14ac:dyDescent="0.25">
      <c r="A61" s="21" t="s">
        <v>475</v>
      </c>
      <c r="B61" s="29" t="s">
        <v>590</v>
      </c>
      <c r="C61" s="21" t="s">
        <v>609</v>
      </c>
      <c r="D61" s="22">
        <v>0</v>
      </c>
      <c r="E61" s="22">
        <v>6.5</v>
      </c>
      <c r="F61" s="22">
        <v>4.4000000000000004</v>
      </c>
      <c r="G61" s="22">
        <v>4.5</v>
      </c>
      <c r="H61" s="22">
        <v>54.4</v>
      </c>
      <c r="I61" s="22"/>
      <c r="J61" s="22"/>
      <c r="K61" s="22"/>
      <c r="L61" s="22">
        <v>3.2</v>
      </c>
      <c r="M61" s="22">
        <v>23.1</v>
      </c>
      <c r="N61" s="22">
        <v>3.9</v>
      </c>
      <c r="O61" s="22"/>
      <c r="P61" s="22"/>
      <c r="Q61" s="22"/>
      <c r="R61" s="22"/>
      <c r="S61" s="22"/>
      <c r="T61" s="22"/>
      <c r="U61" s="22"/>
      <c r="V61" s="22"/>
      <c r="W61" s="22"/>
      <c r="X61" s="22">
        <f t="shared" si="1"/>
        <v>100</v>
      </c>
    </row>
    <row r="62" spans="1:24" x14ac:dyDescent="0.25">
      <c r="A62" s="21" t="s">
        <v>475</v>
      </c>
      <c r="B62" s="29" t="s">
        <v>591</v>
      </c>
      <c r="C62" s="21" t="s">
        <v>610</v>
      </c>
      <c r="D62" s="22">
        <v>0</v>
      </c>
      <c r="E62" s="22">
        <v>9.8000000000000007</v>
      </c>
      <c r="F62" s="22">
        <v>12.1</v>
      </c>
      <c r="G62" s="22">
        <v>12.4</v>
      </c>
      <c r="H62" s="22">
        <v>40.4</v>
      </c>
      <c r="I62" s="22"/>
      <c r="J62" s="22"/>
      <c r="K62" s="22"/>
      <c r="L62" s="22">
        <v>3</v>
      </c>
      <c r="M62" s="22">
        <v>18.100000000000001</v>
      </c>
      <c r="N62" s="22">
        <v>4.0999999999999996</v>
      </c>
      <c r="O62" s="22"/>
      <c r="P62" s="22"/>
      <c r="Q62" s="22"/>
      <c r="R62" s="22"/>
      <c r="S62" s="22"/>
      <c r="T62" s="22"/>
      <c r="U62" s="22"/>
      <c r="V62" s="22"/>
      <c r="W62" s="22"/>
      <c r="X62" s="22">
        <f t="shared" si="1"/>
        <v>99.899999999999977</v>
      </c>
    </row>
    <row r="63" spans="1:24" x14ac:dyDescent="0.25">
      <c r="A63" s="21" t="s">
        <v>475</v>
      </c>
      <c r="B63" s="29" t="s">
        <v>592</v>
      </c>
      <c r="C63" s="21" t="s">
        <v>611</v>
      </c>
      <c r="D63" s="22">
        <v>0</v>
      </c>
      <c r="E63" s="22">
        <v>6</v>
      </c>
      <c r="F63" s="22">
        <v>14.9</v>
      </c>
      <c r="G63" s="22">
        <v>14.9</v>
      </c>
      <c r="H63" s="22">
        <v>34.200000000000003</v>
      </c>
      <c r="I63" s="22"/>
      <c r="J63" s="22"/>
      <c r="K63" s="22"/>
      <c r="L63" s="22">
        <v>4.0999999999999996</v>
      </c>
      <c r="M63" s="22">
        <v>22.1</v>
      </c>
      <c r="N63" s="22">
        <v>3.9</v>
      </c>
      <c r="O63" s="22"/>
      <c r="P63" s="22"/>
      <c r="Q63" s="22"/>
      <c r="R63" s="22"/>
      <c r="S63" s="22"/>
      <c r="T63" s="22"/>
      <c r="U63" s="22"/>
      <c r="V63" s="22"/>
      <c r="W63" s="22"/>
      <c r="X63" s="22">
        <f t="shared" si="1"/>
        <v>100.1</v>
      </c>
    </row>
    <row r="64" spans="1:24" x14ac:dyDescent="0.25">
      <c r="A64" s="21" t="s">
        <v>475</v>
      </c>
      <c r="B64" s="29" t="s">
        <v>570</v>
      </c>
      <c r="C64" s="21" t="s">
        <v>572</v>
      </c>
      <c r="D64" s="22">
        <v>0</v>
      </c>
      <c r="E64" s="22">
        <v>1.3</v>
      </c>
      <c r="F64" s="22"/>
      <c r="G64" s="22"/>
      <c r="H64" s="22">
        <v>96</v>
      </c>
      <c r="I64" s="22">
        <v>0.2</v>
      </c>
      <c r="J64" s="22"/>
      <c r="K64" s="22"/>
      <c r="L64" s="22"/>
      <c r="M64" s="22"/>
      <c r="N64" s="22"/>
      <c r="O64" s="22">
        <v>0.4</v>
      </c>
      <c r="P64" s="22">
        <v>0.9</v>
      </c>
      <c r="Q64" s="22">
        <v>0.7</v>
      </c>
      <c r="R64" s="22">
        <v>0.4</v>
      </c>
      <c r="S64" s="22"/>
      <c r="T64" s="22"/>
      <c r="U64" s="22"/>
      <c r="V64" s="22"/>
      <c r="W64" s="22"/>
      <c r="X64" s="22">
        <f t="shared" si="1"/>
        <v>99.90000000000002</v>
      </c>
    </row>
    <row r="65" spans="1:24" x14ac:dyDescent="0.25">
      <c r="A65" s="21" t="s">
        <v>475</v>
      </c>
      <c r="B65" s="29" t="s">
        <v>571</v>
      </c>
      <c r="C65" s="21" t="s">
        <v>573</v>
      </c>
      <c r="D65" s="22">
        <v>0</v>
      </c>
      <c r="E65" s="22">
        <v>1.3</v>
      </c>
      <c r="F65" s="22">
        <v>0.2</v>
      </c>
      <c r="G65" s="22">
        <v>0.2</v>
      </c>
      <c r="H65" s="22">
        <v>94.6</v>
      </c>
      <c r="I65" s="22">
        <v>0.2</v>
      </c>
      <c r="J65" s="22"/>
      <c r="K65" s="22"/>
      <c r="L65" s="22"/>
      <c r="M65" s="22">
        <v>0.5</v>
      </c>
      <c r="N65" s="22"/>
      <c r="O65" s="22">
        <v>0.4</v>
      </c>
      <c r="P65" s="22">
        <v>0.9</v>
      </c>
      <c r="Q65" s="22">
        <v>0.6</v>
      </c>
      <c r="R65" s="22">
        <v>0.4</v>
      </c>
      <c r="S65" s="22"/>
      <c r="T65" s="22">
        <v>0.5</v>
      </c>
      <c r="U65" s="22">
        <v>0.2</v>
      </c>
      <c r="V65" s="22"/>
      <c r="W65" s="22"/>
      <c r="X65" s="22">
        <f t="shared" si="1"/>
        <v>100.00000000000001</v>
      </c>
    </row>
    <row r="66" spans="1:24" x14ac:dyDescent="0.25">
      <c r="A66" s="21" t="s">
        <v>1134</v>
      </c>
      <c r="B66" s="29" t="s">
        <v>1144</v>
      </c>
      <c r="C66" s="21" t="s">
        <v>1149</v>
      </c>
      <c r="D66" s="22">
        <v>0</v>
      </c>
      <c r="E66" s="22"/>
      <c r="F66" s="22"/>
      <c r="G66" s="22"/>
      <c r="H66" s="22">
        <v>82.19</v>
      </c>
      <c r="I66" s="22"/>
      <c r="J66" s="22">
        <v>1.31</v>
      </c>
      <c r="K66" s="22"/>
      <c r="L66" s="22"/>
      <c r="M66" s="22"/>
      <c r="N66" s="22"/>
      <c r="O66" s="22">
        <v>5.0199999999999996</v>
      </c>
      <c r="P66" s="22"/>
      <c r="Q66" s="22">
        <v>10</v>
      </c>
      <c r="R66" s="22"/>
      <c r="S66" s="22"/>
      <c r="T66" s="22">
        <v>1.46</v>
      </c>
      <c r="U66" s="22"/>
      <c r="V66" s="22"/>
      <c r="W66" s="21"/>
      <c r="X66" s="22">
        <f t="shared" si="1"/>
        <v>99.97999999999999</v>
      </c>
    </row>
    <row r="67" spans="1:24" x14ac:dyDescent="0.25">
      <c r="A67" s="21" t="s">
        <v>1135</v>
      </c>
      <c r="B67" s="29" t="s">
        <v>1145</v>
      </c>
      <c r="C67" s="21" t="s">
        <v>1150</v>
      </c>
      <c r="D67" s="22">
        <v>0</v>
      </c>
      <c r="E67" s="22"/>
      <c r="F67" s="22"/>
      <c r="G67" s="22"/>
      <c r="H67" s="22">
        <v>9.19</v>
      </c>
      <c r="I67" s="22"/>
      <c r="J67" s="22">
        <v>17.72</v>
      </c>
      <c r="K67" s="22">
        <v>0.77</v>
      </c>
      <c r="L67" s="22"/>
      <c r="M67" s="22"/>
      <c r="N67" s="22"/>
      <c r="O67" s="22">
        <v>21.68</v>
      </c>
      <c r="P67" s="22"/>
      <c r="Q67" s="22">
        <v>47.07</v>
      </c>
      <c r="R67" s="22"/>
      <c r="S67" s="22"/>
      <c r="T67" s="22">
        <v>3.58</v>
      </c>
      <c r="U67" s="22"/>
      <c r="V67" s="22"/>
      <c r="W67" s="21"/>
      <c r="X67" s="22">
        <f t="shared" si="1"/>
        <v>100.01</v>
      </c>
    </row>
    <row r="68" spans="1:24" x14ac:dyDescent="0.25">
      <c r="A68" s="21" t="s">
        <v>1136</v>
      </c>
      <c r="B68" s="29" t="s">
        <v>1146</v>
      </c>
      <c r="C68" s="21" t="s">
        <v>1151</v>
      </c>
      <c r="D68" s="22">
        <v>0</v>
      </c>
      <c r="E68" s="22"/>
      <c r="F68" s="22"/>
      <c r="G68" s="22"/>
      <c r="H68" s="22">
        <v>16.22</v>
      </c>
      <c r="I68" s="22"/>
      <c r="J68" s="22">
        <v>17.57</v>
      </c>
      <c r="K68" s="22">
        <v>1.41</v>
      </c>
      <c r="L68" s="22"/>
      <c r="M68" s="22"/>
      <c r="N68" s="22"/>
      <c r="O68" s="22">
        <v>18.809999999999999</v>
      </c>
      <c r="P68" s="22"/>
      <c r="Q68" s="22">
        <v>44</v>
      </c>
      <c r="R68" s="22"/>
      <c r="S68" s="22"/>
      <c r="T68" s="22">
        <v>1.99</v>
      </c>
      <c r="U68" s="22"/>
      <c r="V68" s="22"/>
      <c r="W68" s="21"/>
      <c r="X68" s="22">
        <f t="shared" si="1"/>
        <v>99.999999999999986</v>
      </c>
    </row>
    <row r="69" spans="1:24" x14ac:dyDescent="0.25">
      <c r="A69" s="21" t="s">
        <v>1137</v>
      </c>
      <c r="B69" s="29" t="s">
        <v>1147</v>
      </c>
      <c r="C69" s="21" t="s">
        <v>1152</v>
      </c>
      <c r="D69" s="22">
        <v>0</v>
      </c>
      <c r="E69" s="22"/>
      <c r="F69" s="22"/>
      <c r="G69" s="22"/>
      <c r="H69" s="22">
        <v>13.37</v>
      </c>
      <c r="I69" s="22"/>
      <c r="J69" s="22">
        <v>17.899999999999999</v>
      </c>
      <c r="K69" s="22">
        <v>0.9</v>
      </c>
      <c r="L69" s="22"/>
      <c r="M69" s="22"/>
      <c r="N69" s="22"/>
      <c r="O69" s="22">
        <v>9.84</v>
      </c>
      <c r="P69" s="22"/>
      <c r="Q69" s="22">
        <v>52.7</v>
      </c>
      <c r="R69" s="22"/>
      <c r="S69" s="22"/>
      <c r="T69" s="22">
        <v>5.29</v>
      </c>
      <c r="U69" s="22"/>
      <c r="V69" s="22"/>
      <c r="W69" s="21"/>
      <c r="X69" s="22">
        <f t="shared" si="1"/>
        <v>100</v>
      </c>
    </row>
    <row r="70" spans="1:24" x14ac:dyDescent="0.25">
      <c r="A70" s="21" t="s">
        <v>1138</v>
      </c>
      <c r="B70" s="29" t="s">
        <v>1148</v>
      </c>
      <c r="C70" s="21" t="s">
        <v>1153</v>
      </c>
      <c r="D70" s="22">
        <v>0</v>
      </c>
      <c r="E70" s="22"/>
      <c r="F70" s="22"/>
      <c r="G70" s="22"/>
      <c r="H70" s="22">
        <v>40.340000000000003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>
        <v>59.66</v>
      </c>
      <c r="U70" s="22"/>
      <c r="V70" s="22"/>
      <c r="W70" s="21"/>
      <c r="X70" s="22">
        <f t="shared" si="1"/>
        <v>100</v>
      </c>
    </row>
    <row r="71" spans="1:24" x14ac:dyDescent="0.25">
      <c r="A71" s="21" t="s">
        <v>475</v>
      </c>
      <c r="B71" s="21" t="s">
        <v>1139</v>
      </c>
      <c r="C71" s="21" t="s">
        <v>1154</v>
      </c>
      <c r="D71" s="22">
        <v>0</v>
      </c>
      <c r="E71" s="22"/>
      <c r="F71" s="22"/>
      <c r="G71" s="22"/>
      <c r="H71" s="22">
        <v>18.48</v>
      </c>
      <c r="I71" s="22"/>
      <c r="J71" s="22">
        <v>39.4</v>
      </c>
      <c r="K71" s="22">
        <v>29.47</v>
      </c>
      <c r="L71" s="22"/>
      <c r="M71" s="22"/>
      <c r="N71" s="22"/>
      <c r="O71" s="22">
        <v>11.79</v>
      </c>
      <c r="P71" s="22"/>
      <c r="Q71" s="22"/>
      <c r="R71" s="22"/>
      <c r="S71" s="22"/>
      <c r="T71" s="22">
        <v>0.85</v>
      </c>
      <c r="U71" s="22"/>
      <c r="V71" s="22"/>
      <c r="W71" s="21"/>
      <c r="X71" s="22">
        <f t="shared" si="1"/>
        <v>99.989999999999981</v>
      </c>
    </row>
    <row r="72" spans="1:24" x14ac:dyDescent="0.25">
      <c r="A72" s="21" t="s">
        <v>475</v>
      </c>
      <c r="B72" s="21" t="s">
        <v>1140</v>
      </c>
      <c r="C72" s="21" t="s">
        <v>1155</v>
      </c>
      <c r="D72" s="22">
        <v>0</v>
      </c>
      <c r="E72" s="22"/>
      <c r="F72" s="22"/>
      <c r="G72" s="22"/>
      <c r="H72" s="22">
        <v>89.97</v>
      </c>
      <c r="I72" s="22"/>
      <c r="J72" s="22">
        <v>2.61</v>
      </c>
      <c r="K72" s="22"/>
      <c r="L72" s="22"/>
      <c r="M72" s="22"/>
      <c r="N72" s="22"/>
      <c r="O72" s="22">
        <v>3.55</v>
      </c>
      <c r="P72" s="22"/>
      <c r="Q72" s="22">
        <v>2.91</v>
      </c>
      <c r="R72" s="22"/>
      <c r="S72" s="22"/>
      <c r="T72" s="22">
        <v>0.95</v>
      </c>
      <c r="U72" s="22"/>
      <c r="V72" s="22"/>
      <c r="W72" s="21"/>
      <c r="X72" s="22">
        <f t="shared" si="1"/>
        <v>99.99</v>
      </c>
    </row>
    <row r="73" spans="1:24" x14ac:dyDescent="0.25">
      <c r="A73" s="21" t="s">
        <v>475</v>
      </c>
      <c r="B73" s="21" t="s">
        <v>1141</v>
      </c>
      <c r="C73" s="21" t="s">
        <v>1156</v>
      </c>
      <c r="D73" s="22">
        <v>0</v>
      </c>
      <c r="E73" s="22"/>
      <c r="F73" s="22"/>
      <c r="G73" s="22"/>
      <c r="H73" s="22">
        <v>25.04</v>
      </c>
      <c r="I73" s="22"/>
      <c r="J73" s="22">
        <v>20.13</v>
      </c>
      <c r="K73" s="22">
        <v>1.7</v>
      </c>
      <c r="L73" s="22"/>
      <c r="M73" s="22"/>
      <c r="N73" s="22"/>
      <c r="O73" s="22">
        <v>25.08</v>
      </c>
      <c r="P73" s="22"/>
      <c r="Q73" s="22">
        <v>26.03</v>
      </c>
      <c r="R73" s="22"/>
      <c r="S73" s="22"/>
      <c r="T73" s="22">
        <v>2.0099999999999998</v>
      </c>
      <c r="U73" s="22"/>
      <c r="V73" s="22"/>
      <c r="W73" s="21"/>
      <c r="X73" s="22">
        <f t="shared" si="1"/>
        <v>99.990000000000009</v>
      </c>
    </row>
    <row r="74" spans="1:24" x14ac:dyDescent="0.25">
      <c r="A74" s="21" t="s">
        <v>475</v>
      </c>
      <c r="B74" s="21" t="s">
        <v>1142</v>
      </c>
      <c r="C74" s="21" t="s">
        <v>1157</v>
      </c>
      <c r="D74" s="22">
        <v>0</v>
      </c>
      <c r="E74" s="22"/>
      <c r="F74" s="22"/>
      <c r="G74" s="22"/>
      <c r="H74" s="22">
        <v>69.84</v>
      </c>
      <c r="I74" s="22"/>
      <c r="J74" s="22">
        <v>15.47</v>
      </c>
      <c r="K74" s="22"/>
      <c r="L74" s="22"/>
      <c r="M74" s="22"/>
      <c r="N74" s="22"/>
      <c r="O74" s="22">
        <v>7.12</v>
      </c>
      <c r="P74" s="22"/>
      <c r="Q74" s="22">
        <v>6.69</v>
      </c>
      <c r="R74" s="22"/>
      <c r="S74" s="22"/>
      <c r="T74" s="22">
        <v>0.88</v>
      </c>
      <c r="U74" s="22"/>
      <c r="V74" s="22"/>
      <c r="W74" s="21"/>
      <c r="X74" s="22">
        <f t="shared" si="1"/>
        <v>100</v>
      </c>
    </row>
    <row r="75" spans="1:24" x14ac:dyDescent="0.25">
      <c r="A75" s="21" t="s">
        <v>475</v>
      </c>
      <c r="B75" s="21" t="s">
        <v>1143</v>
      </c>
      <c r="C75" s="21" t="s">
        <v>1158</v>
      </c>
      <c r="D75" s="22">
        <v>0</v>
      </c>
      <c r="E75" s="22"/>
      <c r="F75" s="22"/>
      <c r="G75" s="22"/>
      <c r="H75" s="22">
        <v>52.13</v>
      </c>
      <c r="I75" s="22"/>
      <c r="J75" s="22">
        <v>0.42</v>
      </c>
      <c r="K75" s="22">
        <v>0.35</v>
      </c>
      <c r="L75" s="22"/>
      <c r="M75" s="22"/>
      <c r="N75" s="22"/>
      <c r="O75" s="22">
        <v>11.88</v>
      </c>
      <c r="P75" s="22"/>
      <c r="Q75" s="22">
        <v>34.22</v>
      </c>
      <c r="R75" s="22"/>
      <c r="S75" s="22"/>
      <c r="T75" s="22"/>
      <c r="U75" s="22"/>
      <c r="V75" s="22"/>
      <c r="W75" s="21"/>
      <c r="X75" s="22">
        <f t="shared" si="1"/>
        <v>99</v>
      </c>
    </row>
    <row r="76" spans="1:24" x14ac:dyDescent="0.25">
      <c r="B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1"/>
      <c r="X76" s="21"/>
    </row>
    <row r="77" spans="1:24" x14ac:dyDescent="0.25">
      <c r="B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1"/>
      <c r="X77" s="21"/>
    </row>
    <row r="78" spans="1:24" x14ac:dyDescent="0.25">
      <c r="B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1"/>
      <c r="X78" s="21"/>
    </row>
    <row r="79" spans="1:24" x14ac:dyDescent="0.25">
      <c r="B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1"/>
      <c r="X79" s="21"/>
    </row>
    <row r="80" spans="1:24" x14ac:dyDescent="0.25">
      <c r="B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1"/>
      <c r="X80" s="21"/>
    </row>
    <row r="81" spans="2:24" x14ac:dyDescent="0.25">
      <c r="B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1"/>
      <c r="X81" s="21"/>
    </row>
    <row r="82" spans="2:24" x14ac:dyDescent="0.25">
      <c r="B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1"/>
      <c r="X82" s="21"/>
    </row>
    <row r="83" spans="2:24" x14ac:dyDescent="0.25">
      <c r="B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1"/>
      <c r="X83" s="21"/>
    </row>
    <row r="84" spans="2:24" x14ac:dyDescent="0.25">
      <c r="B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1"/>
      <c r="X84" s="21"/>
    </row>
    <row r="85" spans="2:24" x14ac:dyDescent="0.25">
      <c r="B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1"/>
      <c r="X85" s="21"/>
    </row>
    <row r="86" spans="2:24" x14ac:dyDescent="0.25">
      <c r="B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1"/>
      <c r="X86" s="21"/>
    </row>
    <row r="87" spans="2:24" x14ac:dyDescent="0.25">
      <c r="B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1"/>
      <c r="X87" s="21"/>
    </row>
    <row r="88" spans="2:24" x14ac:dyDescent="0.25">
      <c r="B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1"/>
      <c r="X88" s="21"/>
    </row>
    <row r="89" spans="2:24" x14ac:dyDescent="0.25">
      <c r="B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1"/>
      <c r="X89" s="21"/>
    </row>
    <row r="90" spans="2:24" x14ac:dyDescent="0.25">
      <c r="B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1"/>
      <c r="X90" s="21"/>
    </row>
    <row r="91" spans="2:24" x14ac:dyDescent="0.25">
      <c r="B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1"/>
      <c r="X91" s="21"/>
    </row>
    <row r="92" spans="2:24" x14ac:dyDescent="0.25">
      <c r="B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1"/>
      <c r="X92" s="21"/>
    </row>
    <row r="93" spans="2:24" x14ac:dyDescent="0.25">
      <c r="B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1"/>
      <c r="X93" s="21"/>
    </row>
    <row r="94" spans="2:24" x14ac:dyDescent="0.25">
      <c r="B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1"/>
      <c r="X94" s="21"/>
    </row>
    <row r="95" spans="2:24" x14ac:dyDescent="0.25">
      <c r="B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1"/>
      <c r="X95" s="21"/>
    </row>
    <row r="96" spans="2:24" x14ac:dyDescent="0.25">
      <c r="B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1"/>
      <c r="X96" s="21"/>
    </row>
    <row r="97" spans="2:24" x14ac:dyDescent="0.25">
      <c r="B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1"/>
      <c r="X97" s="21"/>
    </row>
    <row r="98" spans="2:24" x14ac:dyDescent="0.25">
      <c r="B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1"/>
      <c r="X98" s="21"/>
    </row>
    <row r="99" spans="2:24" x14ac:dyDescent="0.25">
      <c r="B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1"/>
      <c r="X99" s="21"/>
    </row>
    <row r="100" spans="2:24" x14ac:dyDescent="0.25">
      <c r="B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1"/>
      <c r="X100" s="21"/>
    </row>
    <row r="101" spans="2:24" x14ac:dyDescent="0.25">
      <c r="B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1"/>
      <c r="X101" s="21"/>
    </row>
    <row r="102" spans="2:24" x14ac:dyDescent="0.25">
      <c r="B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1"/>
      <c r="X102" s="21"/>
    </row>
    <row r="103" spans="2:24" x14ac:dyDescent="0.25">
      <c r="B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1"/>
      <c r="X103" s="21"/>
    </row>
    <row r="104" spans="2:24" x14ac:dyDescent="0.25">
      <c r="B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1"/>
      <c r="X104" s="21"/>
    </row>
    <row r="105" spans="2:24" x14ac:dyDescent="0.25">
      <c r="B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1"/>
      <c r="X105" s="21"/>
    </row>
    <row r="106" spans="2:24" x14ac:dyDescent="0.25">
      <c r="B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1"/>
      <c r="X106" s="21"/>
    </row>
    <row r="107" spans="2:24" x14ac:dyDescent="0.25">
      <c r="B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1"/>
      <c r="X107" s="21"/>
    </row>
    <row r="108" spans="2:24" x14ac:dyDescent="0.25">
      <c r="B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1"/>
      <c r="X108" s="21"/>
    </row>
    <row r="109" spans="2:24" x14ac:dyDescent="0.25">
      <c r="B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1"/>
      <c r="X109" s="21"/>
    </row>
    <row r="110" spans="2:24" x14ac:dyDescent="0.25">
      <c r="B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1"/>
      <c r="X110" s="21"/>
    </row>
    <row r="111" spans="2:24" x14ac:dyDescent="0.25">
      <c r="B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1"/>
      <c r="X111" s="21"/>
    </row>
    <row r="112" spans="2:24" x14ac:dyDescent="0.25">
      <c r="B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1"/>
      <c r="X112" s="21"/>
    </row>
    <row r="113" spans="2:24" x14ac:dyDescent="0.25">
      <c r="B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1"/>
      <c r="X113" s="21"/>
    </row>
    <row r="114" spans="2:24" x14ac:dyDescent="0.25">
      <c r="B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1"/>
      <c r="X114" s="21"/>
    </row>
    <row r="115" spans="2:24" x14ac:dyDescent="0.25">
      <c r="B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1"/>
      <c r="X115" s="21"/>
    </row>
    <row r="116" spans="2:24" x14ac:dyDescent="0.25">
      <c r="B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1"/>
      <c r="X116" s="21"/>
    </row>
    <row r="117" spans="2:24" x14ac:dyDescent="0.25">
      <c r="B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1"/>
      <c r="X117" s="21"/>
    </row>
    <row r="118" spans="2:24" x14ac:dyDescent="0.25">
      <c r="B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1"/>
      <c r="X118" s="21"/>
    </row>
    <row r="119" spans="2:24" x14ac:dyDescent="0.25">
      <c r="B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1"/>
      <c r="X119" s="21"/>
    </row>
    <row r="120" spans="2:24" x14ac:dyDescent="0.25">
      <c r="B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1"/>
      <c r="X120" s="21"/>
    </row>
    <row r="121" spans="2:24" x14ac:dyDescent="0.25">
      <c r="B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1"/>
      <c r="X121" s="21"/>
    </row>
    <row r="122" spans="2:24" x14ac:dyDescent="0.25">
      <c r="B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1"/>
      <c r="X122" s="21"/>
    </row>
    <row r="123" spans="2:24" x14ac:dyDescent="0.25">
      <c r="B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1"/>
      <c r="X123" s="21"/>
    </row>
    <row r="124" spans="2:24" x14ac:dyDescent="0.25">
      <c r="B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1"/>
      <c r="X124" s="21"/>
    </row>
    <row r="125" spans="2:24" x14ac:dyDescent="0.25">
      <c r="B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1"/>
      <c r="X125" s="21"/>
    </row>
    <row r="126" spans="2:24" x14ac:dyDescent="0.25">
      <c r="B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1"/>
      <c r="X126" s="21"/>
    </row>
    <row r="127" spans="2:24" x14ac:dyDescent="0.25">
      <c r="B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1"/>
      <c r="X127" s="21"/>
    </row>
    <row r="128" spans="2:24" x14ac:dyDescent="0.25">
      <c r="B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1"/>
      <c r="X128" s="21"/>
    </row>
    <row r="129" spans="2:24" x14ac:dyDescent="0.25">
      <c r="B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1"/>
      <c r="X129" s="21"/>
    </row>
    <row r="130" spans="2:24" x14ac:dyDescent="0.25">
      <c r="B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1"/>
      <c r="X130" s="21"/>
    </row>
    <row r="131" spans="2:24" x14ac:dyDescent="0.25">
      <c r="B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1"/>
      <c r="X131" s="21"/>
    </row>
    <row r="132" spans="2:24" x14ac:dyDescent="0.25">
      <c r="B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1"/>
      <c r="X132" s="21"/>
    </row>
    <row r="133" spans="2:24" x14ac:dyDescent="0.25">
      <c r="B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1"/>
      <c r="X133" s="21"/>
    </row>
    <row r="134" spans="2:24" x14ac:dyDescent="0.25">
      <c r="B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1"/>
      <c r="X134" s="21"/>
    </row>
    <row r="135" spans="2:24" x14ac:dyDescent="0.25">
      <c r="B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1"/>
      <c r="X135" s="21"/>
    </row>
    <row r="136" spans="2:24" x14ac:dyDescent="0.25">
      <c r="B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1"/>
      <c r="X136" s="21"/>
    </row>
    <row r="137" spans="2:24" x14ac:dyDescent="0.25">
      <c r="B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1"/>
      <c r="X137" s="21"/>
    </row>
    <row r="138" spans="2:24" x14ac:dyDescent="0.25">
      <c r="B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1"/>
      <c r="X138" s="21"/>
    </row>
    <row r="139" spans="2:24" x14ac:dyDescent="0.25">
      <c r="B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1"/>
      <c r="X139" s="21"/>
    </row>
    <row r="140" spans="2:24" x14ac:dyDescent="0.25">
      <c r="B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1"/>
      <c r="X140" s="21"/>
    </row>
    <row r="141" spans="2:24" x14ac:dyDescent="0.25">
      <c r="B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1"/>
      <c r="X141" s="21"/>
    </row>
    <row r="142" spans="2:24" x14ac:dyDescent="0.25">
      <c r="B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1"/>
      <c r="X142" s="21"/>
    </row>
    <row r="143" spans="2:24" x14ac:dyDescent="0.25">
      <c r="B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1"/>
      <c r="X143" s="21"/>
    </row>
    <row r="144" spans="2:24" x14ac:dyDescent="0.25">
      <c r="B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1"/>
      <c r="X144" s="21"/>
    </row>
    <row r="145" spans="2:24" x14ac:dyDescent="0.25">
      <c r="B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1"/>
      <c r="X145" s="21"/>
    </row>
    <row r="146" spans="2:24" x14ac:dyDescent="0.25">
      <c r="B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1"/>
      <c r="X146" s="21"/>
    </row>
    <row r="147" spans="2:24" x14ac:dyDescent="0.25">
      <c r="B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1"/>
      <c r="X147" s="21"/>
    </row>
    <row r="148" spans="2:24" x14ac:dyDescent="0.25">
      <c r="B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1"/>
      <c r="X148" s="21"/>
    </row>
    <row r="149" spans="2:24" x14ac:dyDescent="0.25">
      <c r="B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1"/>
      <c r="X149" s="21"/>
    </row>
    <row r="150" spans="2:24" x14ac:dyDescent="0.25">
      <c r="B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1"/>
      <c r="X150" s="21"/>
    </row>
    <row r="151" spans="2:24" x14ac:dyDescent="0.25">
      <c r="B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1"/>
      <c r="X151" s="21"/>
    </row>
    <row r="152" spans="2:24" x14ac:dyDescent="0.25">
      <c r="B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1"/>
      <c r="X152" s="21"/>
    </row>
    <row r="153" spans="2:24" x14ac:dyDescent="0.25">
      <c r="B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1"/>
      <c r="X153" s="21"/>
    </row>
    <row r="154" spans="2:24" x14ac:dyDescent="0.25">
      <c r="B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1"/>
      <c r="X154" s="21"/>
    </row>
    <row r="155" spans="2:24" x14ac:dyDescent="0.25">
      <c r="B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1"/>
      <c r="X155" s="21"/>
    </row>
    <row r="156" spans="2:24" x14ac:dyDescent="0.25">
      <c r="B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1"/>
      <c r="X156" s="21"/>
    </row>
    <row r="157" spans="2:24" x14ac:dyDescent="0.25">
      <c r="B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1"/>
      <c r="X157" s="21"/>
    </row>
    <row r="158" spans="2:24" x14ac:dyDescent="0.25">
      <c r="B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1"/>
      <c r="X158" s="21"/>
    </row>
    <row r="159" spans="2:24" x14ac:dyDescent="0.25">
      <c r="B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1"/>
      <c r="X159" s="21"/>
    </row>
    <row r="160" spans="2:24" x14ac:dyDescent="0.25">
      <c r="B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1"/>
      <c r="X160" s="21"/>
    </row>
    <row r="161" spans="2:24" x14ac:dyDescent="0.25">
      <c r="B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1"/>
      <c r="X161" s="21"/>
    </row>
    <row r="162" spans="2:24" x14ac:dyDescent="0.25">
      <c r="B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1"/>
      <c r="X162" s="21"/>
    </row>
    <row r="163" spans="2:24" x14ac:dyDescent="0.25">
      <c r="B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1"/>
      <c r="X163" s="21"/>
    </row>
    <row r="164" spans="2:24" x14ac:dyDescent="0.25">
      <c r="B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1"/>
      <c r="X164" s="21"/>
    </row>
    <row r="165" spans="2:24" x14ac:dyDescent="0.25">
      <c r="B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1"/>
      <c r="X165" s="21"/>
    </row>
    <row r="166" spans="2:24" x14ac:dyDescent="0.25">
      <c r="B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1"/>
      <c r="X166" s="21"/>
    </row>
    <row r="167" spans="2:24" x14ac:dyDescent="0.25">
      <c r="B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1"/>
      <c r="X167" s="21"/>
    </row>
    <row r="168" spans="2:24" x14ac:dyDescent="0.25">
      <c r="B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1"/>
      <c r="X168" s="21"/>
    </row>
    <row r="169" spans="2:24" x14ac:dyDescent="0.25">
      <c r="B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1"/>
      <c r="X169" s="21"/>
    </row>
    <row r="170" spans="2:24" x14ac:dyDescent="0.25">
      <c r="B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1"/>
      <c r="X170" s="21"/>
    </row>
    <row r="171" spans="2:24" x14ac:dyDescent="0.25">
      <c r="B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1"/>
      <c r="X171" s="21"/>
    </row>
    <row r="172" spans="2:24" x14ac:dyDescent="0.25">
      <c r="B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1"/>
      <c r="X172" s="21"/>
    </row>
    <row r="173" spans="2:24" x14ac:dyDescent="0.25">
      <c r="B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1"/>
      <c r="X173" s="21"/>
    </row>
    <row r="174" spans="2:24" x14ac:dyDescent="0.25">
      <c r="B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1"/>
      <c r="X174" s="21"/>
    </row>
    <row r="175" spans="2:24" x14ac:dyDescent="0.25">
      <c r="B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1"/>
      <c r="X175" s="21"/>
    </row>
    <row r="176" spans="2:24" x14ac:dyDescent="0.25">
      <c r="B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1"/>
      <c r="X176" s="21"/>
    </row>
    <row r="177" spans="2:24" x14ac:dyDescent="0.25">
      <c r="B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1"/>
      <c r="X177" s="21"/>
    </row>
    <row r="178" spans="2:24" x14ac:dyDescent="0.25">
      <c r="B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1"/>
      <c r="X178" s="21"/>
    </row>
    <row r="179" spans="2:24" x14ac:dyDescent="0.25">
      <c r="B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1"/>
      <c r="X179" s="21"/>
    </row>
    <row r="180" spans="2:24" x14ac:dyDescent="0.25">
      <c r="B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1"/>
      <c r="X180" s="21"/>
    </row>
    <row r="181" spans="2:24" x14ac:dyDescent="0.25">
      <c r="B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1"/>
      <c r="X181" s="21"/>
    </row>
    <row r="182" spans="2:24" x14ac:dyDescent="0.25">
      <c r="B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1"/>
      <c r="X182" s="21"/>
    </row>
    <row r="183" spans="2:24" x14ac:dyDescent="0.25">
      <c r="B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1"/>
      <c r="X183" s="21"/>
    </row>
    <row r="184" spans="2:24" x14ac:dyDescent="0.25">
      <c r="B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1"/>
      <c r="X184" s="21"/>
    </row>
    <row r="185" spans="2:24" x14ac:dyDescent="0.25">
      <c r="B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1"/>
      <c r="X185" s="21"/>
    </row>
    <row r="186" spans="2:24" x14ac:dyDescent="0.25">
      <c r="B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1"/>
      <c r="X186" s="21"/>
    </row>
    <row r="187" spans="2:24" x14ac:dyDescent="0.25">
      <c r="B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1"/>
      <c r="X187" s="21"/>
    </row>
    <row r="188" spans="2:24" x14ac:dyDescent="0.25">
      <c r="B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1"/>
      <c r="X188" s="21"/>
    </row>
    <row r="189" spans="2:24" x14ac:dyDescent="0.25">
      <c r="B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1"/>
      <c r="X189" s="21"/>
    </row>
    <row r="190" spans="2:24" x14ac:dyDescent="0.25">
      <c r="B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1"/>
      <c r="X190" s="21"/>
    </row>
    <row r="191" spans="2:24" x14ac:dyDescent="0.25">
      <c r="B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1"/>
      <c r="X191" s="21"/>
    </row>
    <row r="192" spans="2:24" x14ac:dyDescent="0.25">
      <c r="B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1"/>
      <c r="X192" s="21"/>
    </row>
    <row r="193" spans="2:24" x14ac:dyDescent="0.25">
      <c r="B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1"/>
      <c r="X193" s="21"/>
    </row>
    <row r="194" spans="2:24" x14ac:dyDescent="0.25">
      <c r="B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1"/>
      <c r="X194" s="21"/>
    </row>
    <row r="195" spans="2:24" x14ac:dyDescent="0.25">
      <c r="B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1"/>
      <c r="X195" s="21"/>
    </row>
    <row r="196" spans="2:24" x14ac:dyDescent="0.25">
      <c r="B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1"/>
      <c r="X196" s="21"/>
    </row>
    <row r="197" spans="2:24" x14ac:dyDescent="0.25">
      <c r="B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1"/>
      <c r="X197" s="21"/>
    </row>
    <row r="198" spans="2:24" x14ac:dyDescent="0.25">
      <c r="B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1"/>
      <c r="X198" s="21"/>
    </row>
    <row r="199" spans="2:24" x14ac:dyDescent="0.25">
      <c r="B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1"/>
      <c r="X199" s="21"/>
    </row>
    <row r="200" spans="2:24" x14ac:dyDescent="0.25">
      <c r="B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1"/>
      <c r="X200" s="21"/>
    </row>
    <row r="201" spans="2:24" x14ac:dyDescent="0.25">
      <c r="B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1"/>
      <c r="X201" s="21"/>
    </row>
    <row r="202" spans="2:24" x14ac:dyDescent="0.25">
      <c r="B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1"/>
      <c r="X202" s="21"/>
    </row>
    <row r="203" spans="2:24" x14ac:dyDescent="0.25">
      <c r="B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1"/>
      <c r="X203" s="21"/>
    </row>
    <row r="204" spans="2:24" x14ac:dyDescent="0.25">
      <c r="B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1"/>
      <c r="X204" s="21"/>
    </row>
    <row r="205" spans="2:24" x14ac:dyDescent="0.25">
      <c r="B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1"/>
      <c r="X205" s="21"/>
    </row>
    <row r="206" spans="2:24" x14ac:dyDescent="0.25">
      <c r="B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1"/>
      <c r="X206" s="21"/>
    </row>
    <row r="207" spans="2:24" x14ac:dyDescent="0.25">
      <c r="B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1"/>
      <c r="X207" s="21"/>
    </row>
    <row r="208" spans="2:24" x14ac:dyDescent="0.25">
      <c r="B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1"/>
      <c r="X208" s="21"/>
    </row>
    <row r="209" spans="2:24" x14ac:dyDescent="0.25">
      <c r="B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1"/>
      <c r="X209" s="21"/>
    </row>
    <row r="210" spans="2:24" x14ac:dyDescent="0.25">
      <c r="B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1"/>
      <c r="X210" s="21"/>
    </row>
    <row r="211" spans="2:24" x14ac:dyDescent="0.25">
      <c r="B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1"/>
      <c r="X211" s="21"/>
    </row>
    <row r="212" spans="2:24" x14ac:dyDescent="0.25">
      <c r="B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1"/>
      <c r="X212" s="21"/>
    </row>
    <row r="213" spans="2:24" x14ac:dyDescent="0.25">
      <c r="B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1"/>
      <c r="X213" s="21"/>
    </row>
    <row r="214" spans="2:24" x14ac:dyDescent="0.25">
      <c r="B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1"/>
      <c r="X214" s="21"/>
    </row>
    <row r="215" spans="2:24" x14ac:dyDescent="0.25">
      <c r="B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1"/>
      <c r="X215" s="21"/>
    </row>
    <row r="216" spans="2:24" x14ac:dyDescent="0.25">
      <c r="B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1"/>
      <c r="X216" s="21"/>
    </row>
    <row r="217" spans="2:24" x14ac:dyDescent="0.25">
      <c r="B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1"/>
      <c r="X217" s="21"/>
    </row>
    <row r="218" spans="2:24" x14ac:dyDescent="0.25">
      <c r="B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1"/>
      <c r="X218" s="21"/>
    </row>
    <row r="219" spans="2:24" x14ac:dyDescent="0.25">
      <c r="B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1"/>
      <c r="X219" s="21"/>
    </row>
    <row r="220" spans="2:24" x14ac:dyDescent="0.25">
      <c r="B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1"/>
      <c r="X220" s="21"/>
    </row>
    <row r="221" spans="2:24" x14ac:dyDescent="0.25">
      <c r="B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1"/>
      <c r="X221" s="21"/>
    </row>
    <row r="222" spans="2:24" x14ac:dyDescent="0.25">
      <c r="B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1"/>
      <c r="X222" s="21"/>
    </row>
    <row r="223" spans="2:24" x14ac:dyDescent="0.25">
      <c r="B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1"/>
      <c r="X223" s="21"/>
    </row>
    <row r="224" spans="2:24" x14ac:dyDescent="0.25">
      <c r="B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1"/>
      <c r="X224" s="21"/>
    </row>
    <row r="225" spans="2:24" x14ac:dyDescent="0.25">
      <c r="B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1"/>
      <c r="X225" s="21"/>
    </row>
    <row r="226" spans="2:24" x14ac:dyDescent="0.25">
      <c r="B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1"/>
      <c r="X226" s="21"/>
    </row>
    <row r="227" spans="2:24" x14ac:dyDescent="0.25">
      <c r="B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1"/>
      <c r="X227" s="21"/>
    </row>
    <row r="228" spans="2:24" x14ac:dyDescent="0.25">
      <c r="B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1"/>
      <c r="X228" s="21"/>
    </row>
    <row r="229" spans="2:24" x14ac:dyDescent="0.25">
      <c r="B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1"/>
      <c r="X229" s="21"/>
    </row>
    <row r="230" spans="2:24" x14ac:dyDescent="0.25">
      <c r="B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1"/>
      <c r="X230" s="21"/>
    </row>
    <row r="231" spans="2:24" x14ac:dyDescent="0.25">
      <c r="B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1"/>
      <c r="X231" s="21"/>
    </row>
    <row r="232" spans="2:24" x14ac:dyDescent="0.25">
      <c r="B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1"/>
      <c r="X232" s="21"/>
    </row>
    <row r="233" spans="2:24" x14ac:dyDescent="0.25">
      <c r="B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1"/>
      <c r="X233" s="21"/>
    </row>
    <row r="234" spans="2:24" x14ac:dyDescent="0.25">
      <c r="B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1"/>
      <c r="X234" s="21"/>
    </row>
    <row r="235" spans="2:24" x14ac:dyDescent="0.25">
      <c r="B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1"/>
      <c r="X235" s="21"/>
    </row>
    <row r="236" spans="2:24" x14ac:dyDescent="0.25">
      <c r="B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1"/>
      <c r="X236" s="21"/>
    </row>
    <row r="237" spans="2:24" x14ac:dyDescent="0.25">
      <c r="B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1"/>
      <c r="X237" s="21"/>
    </row>
    <row r="238" spans="2:24" x14ac:dyDescent="0.25">
      <c r="B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1"/>
      <c r="X238" s="21"/>
    </row>
    <row r="239" spans="2:24" x14ac:dyDescent="0.25">
      <c r="B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1"/>
      <c r="X239" s="21"/>
    </row>
    <row r="240" spans="2:24" x14ac:dyDescent="0.25">
      <c r="B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1"/>
      <c r="X240" s="21"/>
    </row>
    <row r="241" spans="2:24" x14ac:dyDescent="0.25">
      <c r="B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1"/>
      <c r="X241" s="21"/>
    </row>
    <row r="242" spans="2:24" x14ac:dyDescent="0.25">
      <c r="B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1"/>
      <c r="X242" s="21"/>
    </row>
    <row r="243" spans="2:24" x14ac:dyDescent="0.25">
      <c r="B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1"/>
      <c r="X243" s="21"/>
    </row>
    <row r="244" spans="2:24" x14ac:dyDescent="0.25">
      <c r="B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1"/>
      <c r="X244" s="21"/>
    </row>
    <row r="245" spans="2:24" x14ac:dyDescent="0.25">
      <c r="B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1"/>
      <c r="X245" s="21"/>
    </row>
    <row r="246" spans="2:24" x14ac:dyDescent="0.25">
      <c r="B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1"/>
      <c r="X246" s="21"/>
    </row>
    <row r="247" spans="2:24" x14ac:dyDescent="0.25">
      <c r="B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1"/>
      <c r="X247" s="21"/>
    </row>
    <row r="248" spans="2:24" x14ac:dyDescent="0.25">
      <c r="B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1"/>
      <c r="X248" s="21"/>
    </row>
    <row r="249" spans="2:24" x14ac:dyDescent="0.25">
      <c r="B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1"/>
      <c r="X249" s="21"/>
    </row>
    <row r="250" spans="2:24" x14ac:dyDescent="0.25">
      <c r="B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1"/>
      <c r="X250" s="21"/>
    </row>
    <row r="251" spans="2:24" x14ac:dyDescent="0.25">
      <c r="B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1"/>
      <c r="X251" s="21"/>
    </row>
    <row r="252" spans="2:24" x14ac:dyDescent="0.25">
      <c r="B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1"/>
      <c r="X252" s="21"/>
    </row>
    <row r="253" spans="2:24" x14ac:dyDescent="0.25">
      <c r="B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1"/>
      <c r="X253" s="21"/>
    </row>
    <row r="254" spans="2:24" x14ac:dyDescent="0.25">
      <c r="B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1"/>
      <c r="X254" s="21"/>
    </row>
    <row r="255" spans="2:24" x14ac:dyDescent="0.25">
      <c r="B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1"/>
      <c r="X255" s="21"/>
    </row>
    <row r="256" spans="2:24" x14ac:dyDescent="0.25">
      <c r="B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1"/>
      <c r="X256" s="21"/>
    </row>
    <row r="257" spans="2:24" x14ac:dyDescent="0.25">
      <c r="B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1"/>
      <c r="X257" s="21"/>
    </row>
    <row r="258" spans="2:24" x14ac:dyDescent="0.25">
      <c r="B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1"/>
      <c r="X258" s="21"/>
    </row>
    <row r="259" spans="2:24" x14ac:dyDescent="0.25">
      <c r="B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1"/>
      <c r="X259" s="21"/>
    </row>
    <row r="260" spans="2:24" x14ac:dyDescent="0.25">
      <c r="B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1"/>
      <c r="X260" s="21"/>
    </row>
    <row r="261" spans="2:24" x14ac:dyDescent="0.25">
      <c r="B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1"/>
      <c r="X261" s="21"/>
    </row>
    <row r="262" spans="2:24" x14ac:dyDescent="0.25">
      <c r="B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1"/>
      <c r="X262" s="21"/>
    </row>
    <row r="263" spans="2:24" x14ac:dyDescent="0.25">
      <c r="B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1"/>
      <c r="X263" s="21"/>
    </row>
    <row r="264" spans="2:24" x14ac:dyDescent="0.25">
      <c r="B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1"/>
      <c r="X264" s="21"/>
    </row>
    <row r="265" spans="2:24" x14ac:dyDescent="0.25">
      <c r="B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1"/>
      <c r="X265" s="21"/>
    </row>
    <row r="266" spans="2:24" x14ac:dyDescent="0.25">
      <c r="B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1"/>
      <c r="X266" s="21"/>
    </row>
    <row r="267" spans="2:24" x14ac:dyDescent="0.25">
      <c r="B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1"/>
      <c r="X267" s="21"/>
    </row>
    <row r="268" spans="2:24" x14ac:dyDescent="0.25">
      <c r="B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1"/>
      <c r="X268" s="21"/>
    </row>
    <row r="269" spans="2:24" x14ac:dyDescent="0.25">
      <c r="B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1"/>
      <c r="X269" s="21"/>
    </row>
    <row r="270" spans="2:24" x14ac:dyDescent="0.25">
      <c r="B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1"/>
      <c r="X270" s="21"/>
    </row>
    <row r="271" spans="2:24" x14ac:dyDescent="0.25">
      <c r="B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1"/>
      <c r="X271" s="21"/>
    </row>
    <row r="272" spans="2:24" x14ac:dyDescent="0.25">
      <c r="B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1"/>
      <c r="X272" s="21"/>
    </row>
    <row r="273" spans="2:24" x14ac:dyDescent="0.25">
      <c r="B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1"/>
      <c r="X273" s="21"/>
    </row>
    <row r="274" spans="2:24" x14ac:dyDescent="0.25">
      <c r="B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1"/>
      <c r="X274" s="21"/>
    </row>
    <row r="275" spans="2:24" x14ac:dyDescent="0.25">
      <c r="B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1"/>
      <c r="X275" s="21"/>
    </row>
    <row r="276" spans="2:24" x14ac:dyDescent="0.25">
      <c r="B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1"/>
      <c r="X276" s="21"/>
    </row>
    <row r="277" spans="2:24" x14ac:dyDescent="0.25">
      <c r="B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1"/>
      <c r="X277" s="21"/>
    </row>
    <row r="278" spans="2:24" x14ac:dyDescent="0.25">
      <c r="B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1"/>
      <c r="X278" s="21"/>
    </row>
    <row r="279" spans="2:24" x14ac:dyDescent="0.25">
      <c r="B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1"/>
      <c r="X279" s="21"/>
    </row>
    <row r="280" spans="2:24" x14ac:dyDescent="0.25">
      <c r="B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1"/>
      <c r="X280" s="21"/>
    </row>
    <row r="281" spans="2:24" x14ac:dyDescent="0.25">
      <c r="B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1"/>
      <c r="X281" s="21"/>
    </row>
    <row r="282" spans="2:24" x14ac:dyDescent="0.25">
      <c r="B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1"/>
      <c r="X282" s="21"/>
    </row>
    <row r="283" spans="2:24" x14ac:dyDescent="0.25">
      <c r="B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1"/>
      <c r="X283" s="21"/>
    </row>
    <row r="284" spans="2:24" x14ac:dyDescent="0.25">
      <c r="B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1"/>
      <c r="X284" s="21"/>
    </row>
    <row r="285" spans="2:24" x14ac:dyDescent="0.25">
      <c r="B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1"/>
      <c r="X285" s="21"/>
    </row>
    <row r="286" spans="2:24" x14ac:dyDescent="0.25">
      <c r="B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1"/>
      <c r="X286" s="21"/>
    </row>
    <row r="287" spans="2:24" x14ac:dyDescent="0.25">
      <c r="B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1"/>
      <c r="X287" s="21"/>
    </row>
    <row r="288" spans="2:24" x14ac:dyDescent="0.25">
      <c r="B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1"/>
      <c r="X288" s="21"/>
    </row>
    <row r="289" spans="2:24" x14ac:dyDescent="0.25">
      <c r="B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1"/>
      <c r="X289" s="21"/>
    </row>
    <row r="290" spans="2:24" x14ac:dyDescent="0.25">
      <c r="B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1"/>
      <c r="X290" s="21"/>
    </row>
    <row r="291" spans="2:24" x14ac:dyDescent="0.25">
      <c r="B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1"/>
      <c r="X291" s="21"/>
    </row>
    <row r="292" spans="2:24" x14ac:dyDescent="0.25">
      <c r="B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1"/>
      <c r="X292" s="21"/>
    </row>
    <row r="293" spans="2:24" x14ac:dyDescent="0.25">
      <c r="B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1"/>
      <c r="X293" s="21"/>
    </row>
    <row r="294" spans="2:24" x14ac:dyDescent="0.25">
      <c r="B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1"/>
      <c r="X294" s="21"/>
    </row>
    <row r="295" spans="2:24" x14ac:dyDescent="0.25">
      <c r="B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1"/>
      <c r="X295" s="21"/>
    </row>
    <row r="296" spans="2:24" x14ac:dyDescent="0.25">
      <c r="B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1"/>
      <c r="X296" s="21"/>
    </row>
    <row r="297" spans="2:24" x14ac:dyDescent="0.25">
      <c r="B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1"/>
      <c r="X297" s="21"/>
    </row>
    <row r="298" spans="2:24" x14ac:dyDescent="0.25">
      <c r="B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1"/>
      <c r="X298" s="21"/>
    </row>
    <row r="299" spans="2:24" x14ac:dyDescent="0.25">
      <c r="B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1"/>
      <c r="X299" s="21"/>
    </row>
    <row r="300" spans="2:24" x14ac:dyDescent="0.25">
      <c r="B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1"/>
      <c r="X300" s="21"/>
    </row>
    <row r="301" spans="2:24" x14ac:dyDescent="0.25">
      <c r="B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1"/>
      <c r="X301" s="21"/>
    </row>
    <row r="302" spans="2:24" x14ac:dyDescent="0.25">
      <c r="B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1"/>
      <c r="X302" s="21"/>
    </row>
    <row r="303" spans="2:24" x14ac:dyDescent="0.25">
      <c r="B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1"/>
      <c r="X303" s="21"/>
    </row>
    <row r="304" spans="2:24" x14ac:dyDescent="0.25">
      <c r="B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1"/>
      <c r="X304" s="21"/>
    </row>
    <row r="305" spans="2:24" x14ac:dyDescent="0.25">
      <c r="B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1"/>
      <c r="X305" s="21"/>
    </row>
    <row r="306" spans="2:24" x14ac:dyDescent="0.25">
      <c r="B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1"/>
      <c r="X306" s="21"/>
    </row>
    <row r="307" spans="2:24" x14ac:dyDescent="0.25">
      <c r="B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1"/>
      <c r="X307" s="21"/>
    </row>
    <row r="308" spans="2:24" x14ac:dyDescent="0.25">
      <c r="B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1"/>
      <c r="X308" s="21"/>
    </row>
    <row r="309" spans="2:24" x14ac:dyDescent="0.25">
      <c r="B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1"/>
      <c r="X309" s="21"/>
    </row>
    <row r="310" spans="2:24" x14ac:dyDescent="0.25">
      <c r="B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1"/>
      <c r="X310" s="21"/>
    </row>
    <row r="311" spans="2:24" x14ac:dyDescent="0.25">
      <c r="B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1"/>
      <c r="X311" s="21"/>
    </row>
    <row r="312" spans="2:24" x14ac:dyDescent="0.25">
      <c r="B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1"/>
      <c r="X312" s="21"/>
    </row>
    <row r="313" spans="2:24" x14ac:dyDescent="0.25">
      <c r="B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1"/>
      <c r="X313" s="21"/>
    </row>
    <row r="314" spans="2:24" x14ac:dyDescent="0.25">
      <c r="B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1"/>
      <c r="X314" s="21"/>
    </row>
    <row r="315" spans="2:24" x14ac:dyDescent="0.25">
      <c r="B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1"/>
      <c r="X315" s="21"/>
    </row>
    <row r="316" spans="2:24" x14ac:dyDescent="0.25">
      <c r="B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1"/>
      <c r="X316" s="21"/>
    </row>
    <row r="317" spans="2:24" x14ac:dyDescent="0.25">
      <c r="B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1"/>
      <c r="X317" s="21"/>
    </row>
    <row r="318" spans="2:24" x14ac:dyDescent="0.25">
      <c r="B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1"/>
      <c r="X318" s="21"/>
    </row>
    <row r="319" spans="2:24" x14ac:dyDescent="0.25">
      <c r="B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1"/>
      <c r="X319" s="21"/>
    </row>
    <row r="320" spans="2:24" x14ac:dyDescent="0.25">
      <c r="B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1"/>
      <c r="X320" s="21"/>
    </row>
    <row r="321" spans="2:24" x14ac:dyDescent="0.25">
      <c r="B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1"/>
      <c r="X321" s="21"/>
    </row>
    <row r="322" spans="2:24" x14ac:dyDescent="0.25">
      <c r="B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1"/>
      <c r="X322" s="21"/>
    </row>
    <row r="323" spans="2:24" x14ac:dyDescent="0.25">
      <c r="B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1"/>
      <c r="X323" s="21"/>
    </row>
    <row r="324" spans="2:24" x14ac:dyDescent="0.25">
      <c r="B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1"/>
      <c r="X324" s="21"/>
    </row>
    <row r="325" spans="2:24" x14ac:dyDescent="0.25">
      <c r="B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1"/>
      <c r="X325" s="21"/>
    </row>
    <row r="326" spans="2:24" x14ac:dyDescent="0.25">
      <c r="B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1"/>
      <c r="X326" s="21"/>
    </row>
    <row r="327" spans="2:24" x14ac:dyDescent="0.25">
      <c r="B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1"/>
      <c r="X327" s="21"/>
    </row>
    <row r="328" spans="2:24" x14ac:dyDescent="0.25">
      <c r="B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1"/>
      <c r="X328" s="21"/>
    </row>
    <row r="329" spans="2:24" x14ac:dyDescent="0.25">
      <c r="B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1"/>
      <c r="X329" s="21"/>
    </row>
    <row r="330" spans="2:24" x14ac:dyDescent="0.25">
      <c r="B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1"/>
      <c r="X330" s="21"/>
    </row>
    <row r="331" spans="2:24" x14ac:dyDescent="0.25">
      <c r="B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1"/>
      <c r="X331" s="21"/>
    </row>
    <row r="332" spans="2:24" x14ac:dyDescent="0.25">
      <c r="B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1"/>
      <c r="X332" s="21"/>
    </row>
    <row r="333" spans="2:24" x14ac:dyDescent="0.25">
      <c r="B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1"/>
      <c r="X333" s="21"/>
    </row>
    <row r="334" spans="2:24" x14ac:dyDescent="0.25">
      <c r="B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1"/>
      <c r="X334" s="21"/>
    </row>
    <row r="335" spans="2:24" x14ac:dyDescent="0.25">
      <c r="B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1"/>
      <c r="X335" s="21"/>
    </row>
    <row r="336" spans="2:24" x14ac:dyDescent="0.25">
      <c r="B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1"/>
      <c r="X336" s="21"/>
    </row>
    <row r="337" spans="2:24" x14ac:dyDescent="0.25">
      <c r="B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1"/>
      <c r="X337" s="21"/>
    </row>
    <row r="338" spans="2:24" x14ac:dyDescent="0.25">
      <c r="B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1"/>
      <c r="X338" s="21"/>
    </row>
    <row r="339" spans="2:24" x14ac:dyDescent="0.25">
      <c r="B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1"/>
      <c r="X339" s="21"/>
    </row>
    <row r="340" spans="2:24" x14ac:dyDescent="0.25">
      <c r="B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1"/>
      <c r="X340" s="21"/>
    </row>
    <row r="341" spans="2:24" x14ac:dyDescent="0.25">
      <c r="B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1"/>
      <c r="X341" s="21"/>
    </row>
    <row r="342" spans="2:24" x14ac:dyDescent="0.25">
      <c r="B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1"/>
      <c r="X342" s="21"/>
    </row>
    <row r="343" spans="2:24" x14ac:dyDescent="0.25">
      <c r="B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1"/>
      <c r="X343" s="21"/>
    </row>
    <row r="344" spans="2:24" x14ac:dyDescent="0.25">
      <c r="B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1"/>
      <c r="X344" s="21"/>
    </row>
    <row r="345" spans="2:24" x14ac:dyDescent="0.25">
      <c r="B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1"/>
      <c r="X345" s="21"/>
    </row>
    <row r="346" spans="2:24" x14ac:dyDescent="0.25">
      <c r="B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1"/>
      <c r="X346" s="21"/>
    </row>
    <row r="347" spans="2:24" x14ac:dyDescent="0.25">
      <c r="B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1"/>
      <c r="X347" s="21"/>
    </row>
    <row r="348" spans="2:24" x14ac:dyDescent="0.25">
      <c r="B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1"/>
      <c r="X348" s="21"/>
    </row>
    <row r="349" spans="2:24" x14ac:dyDescent="0.25">
      <c r="B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1"/>
      <c r="X349" s="21"/>
    </row>
    <row r="350" spans="2:24" x14ac:dyDescent="0.25">
      <c r="B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1"/>
      <c r="X350" s="21"/>
    </row>
    <row r="351" spans="2:24" x14ac:dyDescent="0.25">
      <c r="B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1"/>
      <c r="X351" s="21"/>
    </row>
    <row r="352" spans="2:24" x14ac:dyDescent="0.25">
      <c r="B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1"/>
      <c r="X352" s="21"/>
    </row>
    <row r="353" spans="2:24" x14ac:dyDescent="0.25">
      <c r="B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1"/>
      <c r="X353" s="21"/>
    </row>
    <row r="354" spans="2:24" x14ac:dyDescent="0.25">
      <c r="B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1"/>
      <c r="X354" s="21"/>
    </row>
    <row r="355" spans="2:24" x14ac:dyDescent="0.25">
      <c r="B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1"/>
      <c r="X355" s="21"/>
    </row>
    <row r="356" spans="2:24" x14ac:dyDescent="0.25">
      <c r="B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1"/>
      <c r="X356" s="21"/>
    </row>
    <row r="357" spans="2:24" x14ac:dyDescent="0.25">
      <c r="B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1"/>
      <c r="X357" s="21"/>
    </row>
    <row r="358" spans="2:24" x14ac:dyDescent="0.25">
      <c r="B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1"/>
      <c r="X358" s="21"/>
    </row>
    <row r="359" spans="2:24" x14ac:dyDescent="0.25">
      <c r="B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1"/>
      <c r="X359" s="21"/>
    </row>
    <row r="360" spans="2:24" x14ac:dyDescent="0.25">
      <c r="B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1"/>
      <c r="X360" s="21"/>
    </row>
    <row r="361" spans="2:24" x14ac:dyDescent="0.25">
      <c r="B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1"/>
      <c r="X361" s="21"/>
    </row>
    <row r="362" spans="2:24" x14ac:dyDescent="0.25">
      <c r="B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1"/>
      <c r="X362" s="21"/>
    </row>
    <row r="363" spans="2:24" x14ac:dyDescent="0.25">
      <c r="B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1"/>
      <c r="X363" s="21"/>
    </row>
    <row r="364" spans="2:24" x14ac:dyDescent="0.25">
      <c r="B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1"/>
      <c r="X364" s="21"/>
    </row>
    <row r="365" spans="2:24" x14ac:dyDescent="0.25">
      <c r="B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1"/>
      <c r="X365" s="21"/>
    </row>
    <row r="366" spans="2:24" x14ac:dyDescent="0.25">
      <c r="B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1"/>
      <c r="X366" s="21"/>
    </row>
    <row r="367" spans="2:24" x14ac:dyDescent="0.25">
      <c r="B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1"/>
      <c r="X367" s="21"/>
    </row>
    <row r="368" spans="2:24" x14ac:dyDescent="0.25">
      <c r="B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1"/>
      <c r="X368" s="21"/>
    </row>
    <row r="369" spans="2:24" x14ac:dyDescent="0.25">
      <c r="B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1"/>
      <c r="X369" s="21"/>
    </row>
    <row r="370" spans="2:24" x14ac:dyDescent="0.25">
      <c r="B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1"/>
      <c r="X370" s="21"/>
    </row>
    <row r="371" spans="2:24" x14ac:dyDescent="0.25">
      <c r="B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1"/>
      <c r="X371" s="21"/>
    </row>
    <row r="372" spans="2:24" x14ac:dyDescent="0.25">
      <c r="B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1"/>
      <c r="X372" s="21"/>
    </row>
    <row r="373" spans="2:24" x14ac:dyDescent="0.25">
      <c r="B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1"/>
      <c r="X373" s="21"/>
    </row>
    <row r="374" spans="2:24" x14ac:dyDescent="0.25">
      <c r="B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1"/>
      <c r="X374" s="21"/>
    </row>
    <row r="375" spans="2:24" x14ac:dyDescent="0.25">
      <c r="B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1"/>
      <c r="X375" s="21"/>
    </row>
    <row r="376" spans="2:24" x14ac:dyDescent="0.25">
      <c r="B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1"/>
      <c r="X376" s="21"/>
    </row>
    <row r="377" spans="2:24" x14ac:dyDescent="0.25">
      <c r="B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1"/>
      <c r="X377" s="21"/>
    </row>
    <row r="378" spans="2:24" x14ac:dyDescent="0.25">
      <c r="B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1"/>
      <c r="X378" s="21"/>
    </row>
    <row r="379" spans="2:24" x14ac:dyDescent="0.25">
      <c r="B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1"/>
      <c r="X379" s="21"/>
    </row>
    <row r="380" spans="2:24" x14ac:dyDescent="0.25">
      <c r="B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1"/>
      <c r="X380" s="21"/>
    </row>
    <row r="381" spans="2:24" x14ac:dyDescent="0.25">
      <c r="B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1"/>
      <c r="X381" s="21"/>
    </row>
    <row r="382" spans="2:24" x14ac:dyDescent="0.25">
      <c r="B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1"/>
      <c r="X382" s="21"/>
    </row>
    <row r="383" spans="2:24" x14ac:dyDescent="0.25">
      <c r="B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1"/>
      <c r="X383" s="21"/>
    </row>
    <row r="384" spans="2:24" x14ac:dyDescent="0.25">
      <c r="B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1"/>
      <c r="X384" s="21"/>
    </row>
    <row r="385" spans="2:24" x14ac:dyDescent="0.25">
      <c r="B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1"/>
      <c r="X385" s="21"/>
    </row>
    <row r="386" spans="2:24" x14ac:dyDescent="0.25">
      <c r="B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1"/>
      <c r="X386" s="21"/>
    </row>
    <row r="387" spans="2:24" x14ac:dyDescent="0.25">
      <c r="B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1"/>
      <c r="X387" s="21"/>
    </row>
    <row r="388" spans="2:24" x14ac:dyDescent="0.25">
      <c r="B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1"/>
      <c r="X388" s="21"/>
    </row>
    <row r="389" spans="2:24" x14ac:dyDescent="0.25">
      <c r="B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1"/>
      <c r="X389" s="21"/>
    </row>
    <row r="390" spans="2:24" x14ac:dyDescent="0.25">
      <c r="B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1"/>
      <c r="X390" s="21"/>
    </row>
    <row r="391" spans="2:24" x14ac:dyDescent="0.25">
      <c r="B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1"/>
      <c r="X391" s="21"/>
    </row>
    <row r="392" spans="2:24" x14ac:dyDescent="0.25">
      <c r="B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1"/>
      <c r="X392" s="21"/>
    </row>
    <row r="393" spans="2:24" x14ac:dyDescent="0.25">
      <c r="B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1"/>
      <c r="X393" s="21"/>
    </row>
    <row r="394" spans="2:24" x14ac:dyDescent="0.25">
      <c r="B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1"/>
      <c r="X394" s="21"/>
    </row>
    <row r="395" spans="2:24" x14ac:dyDescent="0.25">
      <c r="B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1"/>
      <c r="X395" s="21"/>
    </row>
    <row r="396" spans="2:24" x14ac:dyDescent="0.25">
      <c r="B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1"/>
      <c r="X396" s="21"/>
    </row>
    <row r="397" spans="2:24" x14ac:dyDescent="0.25">
      <c r="B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1"/>
      <c r="X397" s="21"/>
    </row>
    <row r="398" spans="2:24" x14ac:dyDescent="0.25">
      <c r="B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1"/>
      <c r="X398" s="21"/>
    </row>
    <row r="399" spans="2:24" x14ac:dyDescent="0.25">
      <c r="B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1"/>
      <c r="X399" s="21"/>
    </row>
    <row r="400" spans="2:24" x14ac:dyDescent="0.25">
      <c r="B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1"/>
      <c r="X400" s="21"/>
    </row>
    <row r="401" spans="2:24" x14ac:dyDescent="0.25">
      <c r="B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1"/>
      <c r="X401" s="21"/>
    </row>
    <row r="402" spans="2:24" x14ac:dyDescent="0.25">
      <c r="B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1"/>
      <c r="X402" s="21"/>
    </row>
    <row r="403" spans="2:24" x14ac:dyDescent="0.25">
      <c r="B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1"/>
      <c r="X403" s="21"/>
    </row>
    <row r="404" spans="2:24" x14ac:dyDescent="0.25">
      <c r="B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1"/>
      <c r="X404" s="21"/>
    </row>
    <row r="405" spans="2:24" x14ac:dyDescent="0.25">
      <c r="B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1"/>
      <c r="X405" s="21"/>
    </row>
    <row r="406" spans="2:24" x14ac:dyDescent="0.25">
      <c r="B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1"/>
      <c r="X406" s="21"/>
    </row>
    <row r="407" spans="2:24" x14ac:dyDescent="0.25">
      <c r="B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1"/>
      <c r="X407" s="21"/>
    </row>
    <row r="408" spans="2:24" x14ac:dyDescent="0.25">
      <c r="B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1"/>
      <c r="X408" s="21"/>
    </row>
    <row r="409" spans="2:24" x14ac:dyDescent="0.25">
      <c r="B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1"/>
      <c r="X409" s="21"/>
    </row>
    <row r="410" spans="2:24" x14ac:dyDescent="0.25">
      <c r="B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1"/>
      <c r="X410" s="21"/>
    </row>
    <row r="411" spans="2:24" x14ac:dyDescent="0.25">
      <c r="B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1"/>
      <c r="X411" s="21"/>
    </row>
    <row r="412" spans="2:24" x14ac:dyDescent="0.25">
      <c r="B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1"/>
      <c r="X412" s="21"/>
    </row>
    <row r="413" spans="2:24" x14ac:dyDescent="0.25">
      <c r="B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1"/>
      <c r="X413" s="21"/>
    </row>
    <row r="414" spans="2:24" x14ac:dyDescent="0.25">
      <c r="B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1"/>
      <c r="X414" s="21"/>
    </row>
    <row r="415" spans="2:24" x14ac:dyDescent="0.25">
      <c r="B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1"/>
      <c r="X415" s="21"/>
    </row>
    <row r="416" spans="2:24" x14ac:dyDescent="0.25">
      <c r="B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1"/>
      <c r="X416" s="21"/>
    </row>
    <row r="417" spans="2:24" x14ac:dyDescent="0.25">
      <c r="B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1"/>
      <c r="X417" s="21"/>
    </row>
    <row r="418" spans="2:24" x14ac:dyDescent="0.25">
      <c r="B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1"/>
      <c r="X418" s="21"/>
    </row>
    <row r="419" spans="2:24" x14ac:dyDescent="0.25">
      <c r="B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1"/>
      <c r="X419" s="21"/>
    </row>
    <row r="420" spans="2:24" x14ac:dyDescent="0.25">
      <c r="B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1"/>
      <c r="X420" s="21"/>
    </row>
    <row r="421" spans="2:24" x14ac:dyDescent="0.25">
      <c r="B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1"/>
      <c r="X421" s="21"/>
    </row>
    <row r="422" spans="2:24" x14ac:dyDescent="0.25">
      <c r="B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1"/>
      <c r="X422" s="21"/>
    </row>
    <row r="423" spans="2:24" x14ac:dyDescent="0.25">
      <c r="B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1"/>
      <c r="X423" s="21"/>
    </row>
    <row r="424" spans="2:24" x14ac:dyDescent="0.25">
      <c r="B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1"/>
      <c r="X424" s="21"/>
    </row>
    <row r="425" spans="2:24" x14ac:dyDescent="0.25">
      <c r="B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1"/>
      <c r="X425" s="21"/>
    </row>
    <row r="426" spans="2:24" x14ac:dyDescent="0.25">
      <c r="B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1"/>
      <c r="X426" s="21"/>
    </row>
    <row r="427" spans="2:24" x14ac:dyDescent="0.25">
      <c r="B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1"/>
      <c r="X427" s="21"/>
    </row>
    <row r="428" spans="2:24" x14ac:dyDescent="0.25">
      <c r="B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1"/>
      <c r="X428" s="21"/>
    </row>
    <row r="429" spans="2:24" x14ac:dyDescent="0.25">
      <c r="B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1"/>
      <c r="X429" s="21"/>
    </row>
    <row r="430" spans="2:24" x14ac:dyDescent="0.25">
      <c r="B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1"/>
      <c r="X430" s="21"/>
    </row>
    <row r="431" spans="2:24" x14ac:dyDescent="0.25">
      <c r="B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1"/>
      <c r="X431" s="21"/>
    </row>
    <row r="432" spans="2:24" x14ac:dyDescent="0.25">
      <c r="B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1"/>
      <c r="X432" s="21"/>
    </row>
    <row r="433" spans="2:24" x14ac:dyDescent="0.25">
      <c r="B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1"/>
      <c r="X433" s="21"/>
    </row>
    <row r="434" spans="2:24" x14ac:dyDescent="0.25">
      <c r="B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1"/>
      <c r="X434" s="21"/>
    </row>
    <row r="435" spans="2:24" x14ac:dyDescent="0.25">
      <c r="B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1"/>
      <c r="X435" s="21"/>
    </row>
    <row r="436" spans="2:24" x14ac:dyDescent="0.25">
      <c r="B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1"/>
      <c r="X436" s="21"/>
    </row>
    <row r="437" spans="2:24" x14ac:dyDescent="0.25">
      <c r="B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1"/>
      <c r="X437" s="21"/>
    </row>
    <row r="438" spans="2:24" x14ac:dyDescent="0.25">
      <c r="B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1"/>
      <c r="X438" s="21"/>
    </row>
    <row r="439" spans="2:24" x14ac:dyDescent="0.25">
      <c r="B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1"/>
      <c r="X439" s="21"/>
    </row>
    <row r="440" spans="2:24" x14ac:dyDescent="0.25">
      <c r="B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1"/>
      <c r="X440" s="21"/>
    </row>
    <row r="441" spans="2:24" x14ac:dyDescent="0.25">
      <c r="B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1"/>
      <c r="X441" s="21"/>
    </row>
    <row r="442" spans="2:24" x14ac:dyDescent="0.25">
      <c r="B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1"/>
      <c r="X442" s="21"/>
    </row>
    <row r="443" spans="2:24" x14ac:dyDescent="0.25">
      <c r="B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1"/>
      <c r="X443" s="21"/>
    </row>
    <row r="444" spans="2:24" x14ac:dyDescent="0.25">
      <c r="B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1"/>
      <c r="X444" s="21"/>
    </row>
    <row r="445" spans="2:24" x14ac:dyDescent="0.25">
      <c r="B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1"/>
      <c r="X445" s="21"/>
    </row>
    <row r="446" spans="2:24" x14ac:dyDescent="0.25">
      <c r="B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1"/>
      <c r="X446" s="21"/>
    </row>
    <row r="447" spans="2:24" x14ac:dyDescent="0.25">
      <c r="B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1"/>
      <c r="X447" s="21"/>
    </row>
    <row r="448" spans="2:24" x14ac:dyDescent="0.25">
      <c r="B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1"/>
      <c r="X448" s="21"/>
    </row>
    <row r="449" spans="2:24" x14ac:dyDescent="0.25">
      <c r="B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1"/>
      <c r="X449" s="21"/>
    </row>
    <row r="450" spans="2:24" x14ac:dyDescent="0.25">
      <c r="B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1"/>
      <c r="X450" s="21"/>
    </row>
    <row r="451" spans="2:24" x14ac:dyDescent="0.25">
      <c r="B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1"/>
      <c r="X451" s="21"/>
    </row>
    <row r="452" spans="2:24" x14ac:dyDescent="0.25">
      <c r="B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1"/>
      <c r="X452" s="21"/>
    </row>
    <row r="453" spans="2:24" x14ac:dyDescent="0.25">
      <c r="B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1"/>
      <c r="X453" s="21"/>
    </row>
    <row r="454" spans="2:24" x14ac:dyDescent="0.25">
      <c r="B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1"/>
      <c r="X454" s="21"/>
    </row>
    <row r="455" spans="2:24" x14ac:dyDescent="0.25">
      <c r="B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1"/>
      <c r="X455" s="21"/>
    </row>
    <row r="456" spans="2:24" x14ac:dyDescent="0.25">
      <c r="B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1"/>
      <c r="X456" s="21"/>
    </row>
    <row r="457" spans="2:24" x14ac:dyDescent="0.25">
      <c r="B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1"/>
      <c r="X457" s="21"/>
    </row>
    <row r="458" spans="2:24" x14ac:dyDescent="0.25">
      <c r="B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1"/>
      <c r="X458" s="21"/>
    </row>
    <row r="459" spans="2:24" x14ac:dyDescent="0.25">
      <c r="B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1"/>
      <c r="X459" s="21"/>
    </row>
    <row r="460" spans="2:24" x14ac:dyDescent="0.25">
      <c r="B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1"/>
      <c r="X460" s="21"/>
    </row>
    <row r="461" spans="2:24" x14ac:dyDescent="0.25">
      <c r="B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1"/>
      <c r="X461" s="21"/>
    </row>
    <row r="462" spans="2:24" x14ac:dyDescent="0.25">
      <c r="B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1"/>
      <c r="X462" s="21"/>
    </row>
    <row r="463" spans="2:24" x14ac:dyDescent="0.25">
      <c r="B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1"/>
      <c r="X463" s="21"/>
    </row>
    <row r="464" spans="2:24" x14ac:dyDescent="0.25">
      <c r="B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1"/>
      <c r="X464" s="21"/>
    </row>
    <row r="465" spans="2:24" x14ac:dyDescent="0.25">
      <c r="B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1"/>
      <c r="X465" s="21"/>
    </row>
    <row r="466" spans="2:24" x14ac:dyDescent="0.25">
      <c r="B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1"/>
      <c r="X466" s="21"/>
    </row>
    <row r="467" spans="2:24" x14ac:dyDescent="0.25">
      <c r="B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1"/>
      <c r="X467" s="21"/>
    </row>
    <row r="468" spans="2:24" x14ac:dyDescent="0.25">
      <c r="B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1"/>
      <c r="X468" s="21"/>
    </row>
    <row r="469" spans="2:24" x14ac:dyDescent="0.25">
      <c r="B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1"/>
      <c r="X469" s="21"/>
    </row>
    <row r="470" spans="2:24" x14ac:dyDescent="0.25">
      <c r="B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1"/>
      <c r="X470" s="21"/>
    </row>
    <row r="471" spans="2:24" x14ac:dyDescent="0.25">
      <c r="B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1"/>
      <c r="X471" s="21"/>
    </row>
    <row r="472" spans="2:24" x14ac:dyDescent="0.25">
      <c r="B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1"/>
      <c r="X472" s="21"/>
    </row>
    <row r="473" spans="2:24" x14ac:dyDescent="0.25">
      <c r="B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1"/>
      <c r="X473" s="21"/>
    </row>
    <row r="474" spans="2:24" x14ac:dyDescent="0.25">
      <c r="B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1"/>
      <c r="X474" s="21"/>
    </row>
    <row r="475" spans="2:24" x14ac:dyDescent="0.25">
      <c r="B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1"/>
      <c r="X475" s="21"/>
    </row>
    <row r="476" spans="2:24" x14ac:dyDescent="0.25">
      <c r="B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1"/>
      <c r="X476" s="21"/>
    </row>
    <row r="477" spans="2:24" x14ac:dyDescent="0.25">
      <c r="B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1"/>
      <c r="X477" s="21"/>
    </row>
    <row r="478" spans="2:24" x14ac:dyDescent="0.25">
      <c r="B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1"/>
      <c r="X478" s="21"/>
    </row>
    <row r="479" spans="2:24" x14ac:dyDescent="0.25">
      <c r="B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1"/>
      <c r="X479" s="21"/>
    </row>
    <row r="480" spans="2:24" x14ac:dyDescent="0.25">
      <c r="B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1"/>
      <c r="X480" s="21"/>
    </row>
    <row r="481" spans="2:24" x14ac:dyDescent="0.25">
      <c r="B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1"/>
      <c r="X481" s="21"/>
    </row>
    <row r="482" spans="2:24" x14ac:dyDescent="0.25">
      <c r="B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1"/>
      <c r="X482" s="21"/>
    </row>
    <row r="483" spans="2:24" x14ac:dyDescent="0.25">
      <c r="B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1"/>
      <c r="X483" s="21"/>
    </row>
    <row r="484" spans="2:24" x14ac:dyDescent="0.25">
      <c r="B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1"/>
      <c r="X484" s="21"/>
    </row>
    <row r="485" spans="2:24" x14ac:dyDescent="0.25">
      <c r="B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1"/>
      <c r="X485" s="21"/>
    </row>
    <row r="486" spans="2:24" x14ac:dyDescent="0.25">
      <c r="B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1"/>
      <c r="X486" s="21"/>
    </row>
    <row r="487" spans="2:24" x14ac:dyDescent="0.25">
      <c r="B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1"/>
      <c r="X487" s="21"/>
    </row>
    <row r="488" spans="2:24" x14ac:dyDescent="0.25">
      <c r="B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1"/>
      <c r="X488" s="21"/>
    </row>
    <row r="489" spans="2:24" x14ac:dyDescent="0.25">
      <c r="B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1"/>
      <c r="X489" s="21"/>
    </row>
    <row r="490" spans="2:24" x14ac:dyDescent="0.25">
      <c r="B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1"/>
      <c r="X490" s="21"/>
    </row>
    <row r="491" spans="2:24" x14ac:dyDescent="0.25">
      <c r="B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1"/>
      <c r="X491" s="21"/>
    </row>
    <row r="492" spans="2:24" x14ac:dyDescent="0.25">
      <c r="B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1"/>
      <c r="X492" s="21"/>
    </row>
    <row r="493" spans="2:24" x14ac:dyDescent="0.25">
      <c r="B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1"/>
      <c r="X493" s="21"/>
    </row>
    <row r="494" spans="2:24" x14ac:dyDescent="0.25">
      <c r="B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1"/>
      <c r="X494" s="21"/>
    </row>
    <row r="495" spans="2:24" x14ac:dyDescent="0.25">
      <c r="B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1"/>
      <c r="X495" s="21"/>
    </row>
    <row r="496" spans="2:24" x14ac:dyDescent="0.25">
      <c r="B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1"/>
      <c r="X496" s="21"/>
    </row>
    <row r="497" spans="2:24" x14ac:dyDescent="0.25">
      <c r="B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1"/>
      <c r="X497" s="21"/>
    </row>
    <row r="498" spans="2:24" x14ac:dyDescent="0.25">
      <c r="B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1"/>
      <c r="X498" s="21"/>
    </row>
    <row r="499" spans="2:24" x14ac:dyDescent="0.25">
      <c r="B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1"/>
      <c r="X499" s="21"/>
    </row>
    <row r="500" spans="2:24" x14ac:dyDescent="0.25">
      <c r="B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1"/>
      <c r="X500" s="21"/>
    </row>
    <row r="501" spans="2:24" x14ac:dyDescent="0.25">
      <c r="B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1"/>
      <c r="X501" s="21"/>
    </row>
    <row r="502" spans="2:24" x14ac:dyDescent="0.25">
      <c r="B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1"/>
      <c r="X502" s="21"/>
    </row>
    <row r="503" spans="2:24" x14ac:dyDescent="0.25">
      <c r="B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1"/>
      <c r="X503" s="21"/>
    </row>
    <row r="504" spans="2:24" x14ac:dyDescent="0.25">
      <c r="B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1"/>
      <c r="X504" s="21"/>
    </row>
    <row r="505" spans="2:24" x14ac:dyDescent="0.25">
      <c r="B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1"/>
      <c r="X505" s="21"/>
    </row>
    <row r="506" spans="2:24" x14ac:dyDescent="0.25">
      <c r="B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1"/>
      <c r="X506" s="21"/>
    </row>
    <row r="507" spans="2:24" x14ac:dyDescent="0.25">
      <c r="B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1"/>
      <c r="X507" s="21"/>
    </row>
    <row r="508" spans="2:24" x14ac:dyDescent="0.25">
      <c r="B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1"/>
      <c r="X508" s="21"/>
    </row>
    <row r="509" spans="2:24" x14ac:dyDescent="0.25">
      <c r="B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1"/>
      <c r="X509" s="21"/>
    </row>
    <row r="510" spans="2:24" x14ac:dyDescent="0.25">
      <c r="B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1"/>
      <c r="X510" s="21"/>
    </row>
    <row r="511" spans="2:24" x14ac:dyDescent="0.25">
      <c r="B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1"/>
      <c r="X511" s="21"/>
    </row>
    <row r="512" spans="2:24" x14ac:dyDescent="0.25">
      <c r="B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1"/>
      <c r="X512" s="21"/>
    </row>
    <row r="513" spans="2:24" x14ac:dyDescent="0.25">
      <c r="B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1"/>
      <c r="X513" s="21"/>
    </row>
    <row r="514" spans="2:24" x14ac:dyDescent="0.25">
      <c r="B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1"/>
      <c r="X514" s="21"/>
    </row>
    <row r="515" spans="2:24" x14ac:dyDescent="0.25">
      <c r="B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1"/>
      <c r="X515" s="21"/>
    </row>
    <row r="516" spans="2:24" x14ac:dyDescent="0.25">
      <c r="B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1"/>
      <c r="X516" s="21"/>
    </row>
    <row r="517" spans="2:24" x14ac:dyDescent="0.25">
      <c r="B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1"/>
      <c r="X517" s="21"/>
    </row>
    <row r="518" spans="2:24" x14ac:dyDescent="0.25">
      <c r="B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1"/>
      <c r="X518" s="21"/>
    </row>
    <row r="519" spans="2:24" x14ac:dyDescent="0.25">
      <c r="B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1"/>
      <c r="X519" s="21"/>
    </row>
    <row r="520" spans="2:24" x14ac:dyDescent="0.25">
      <c r="B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1"/>
      <c r="X520" s="21"/>
    </row>
    <row r="521" spans="2:24" x14ac:dyDescent="0.25">
      <c r="B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1"/>
      <c r="X521" s="21"/>
    </row>
    <row r="522" spans="2:24" x14ac:dyDescent="0.25">
      <c r="B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1"/>
      <c r="X522" s="21"/>
    </row>
    <row r="523" spans="2:24" x14ac:dyDescent="0.25">
      <c r="B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1"/>
      <c r="X523" s="21"/>
    </row>
    <row r="524" spans="2:24" x14ac:dyDescent="0.25">
      <c r="B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1"/>
      <c r="X524" s="21"/>
    </row>
    <row r="525" spans="2:24" x14ac:dyDescent="0.25">
      <c r="B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1"/>
      <c r="X525" s="21"/>
    </row>
    <row r="526" spans="2:24" x14ac:dyDescent="0.25">
      <c r="B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1"/>
      <c r="X526" s="21"/>
    </row>
    <row r="527" spans="2:24" x14ac:dyDescent="0.25">
      <c r="B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1"/>
      <c r="X527" s="21"/>
    </row>
    <row r="528" spans="2:24" x14ac:dyDescent="0.25">
      <c r="B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1"/>
      <c r="X528" s="21"/>
    </row>
    <row r="529" spans="2:24" x14ac:dyDescent="0.25">
      <c r="B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1"/>
      <c r="X529" s="21"/>
    </row>
    <row r="530" spans="2:24" x14ac:dyDescent="0.25">
      <c r="B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1"/>
      <c r="X530" s="21"/>
    </row>
    <row r="531" spans="2:24" x14ac:dyDescent="0.25">
      <c r="B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1"/>
      <c r="X531" s="21"/>
    </row>
    <row r="532" spans="2:24" x14ac:dyDescent="0.25">
      <c r="B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1"/>
      <c r="X532" s="21"/>
    </row>
    <row r="533" spans="2:24" x14ac:dyDescent="0.25">
      <c r="B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1"/>
      <c r="X533" s="21"/>
    </row>
    <row r="534" spans="2:24" x14ac:dyDescent="0.25">
      <c r="B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1"/>
      <c r="X534" s="21"/>
    </row>
    <row r="535" spans="2:24" x14ac:dyDescent="0.25">
      <c r="B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1"/>
      <c r="X535" s="21"/>
    </row>
    <row r="536" spans="2:24" x14ac:dyDescent="0.25">
      <c r="B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1"/>
      <c r="X536" s="21"/>
    </row>
    <row r="537" spans="2:24" x14ac:dyDescent="0.25">
      <c r="B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1"/>
      <c r="X537" s="21"/>
    </row>
    <row r="538" spans="2:24" x14ac:dyDescent="0.25">
      <c r="B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1"/>
      <c r="X538" s="21"/>
    </row>
    <row r="539" spans="2:24" x14ac:dyDescent="0.25">
      <c r="B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1"/>
      <c r="X539" s="21"/>
    </row>
    <row r="540" spans="2:24" x14ac:dyDescent="0.25">
      <c r="B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1"/>
      <c r="X540" s="21"/>
    </row>
    <row r="541" spans="2:24" x14ac:dyDescent="0.25">
      <c r="B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1"/>
      <c r="X541" s="21"/>
    </row>
    <row r="542" spans="2:24" x14ac:dyDescent="0.25">
      <c r="B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1"/>
      <c r="X542" s="21"/>
    </row>
    <row r="543" spans="2:24" x14ac:dyDescent="0.25">
      <c r="B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1"/>
      <c r="X543" s="21"/>
    </row>
    <row r="544" spans="2:24" x14ac:dyDescent="0.25">
      <c r="B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1"/>
      <c r="X544" s="21"/>
    </row>
    <row r="545" spans="2:24" x14ac:dyDescent="0.25">
      <c r="B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1"/>
      <c r="X545" s="21"/>
    </row>
    <row r="546" spans="2:24" x14ac:dyDescent="0.25">
      <c r="B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1"/>
      <c r="X546" s="21"/>
    </row>
    <row r="547" spans="2:24" x14ac:dyDescent="0.25">
      <c r="B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1"/>
      <c r="X547" s="21"/>
    </row>
    <row r="548" spans="2:24" x14ac:dyDescent="0.25">
      <c r="B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1"/>
      <c r="X548" s="21"/>
    </row>
    <row r="549" spans="2:24" x14ac:dyDescent="0.25">
      <c r="B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1"/>
      <c r="X549" s="21"/>
    </row>
    <row r="550" spans="2:24" x14ac:dyDescent="0.25">
      <c r="B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1"/>
      <c r="X550" s="21"/>
    </row>
    <row r="551" spans="2:24" x14ac:dyDescent="0.25">
      <c r="B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1"/>
      <c r="X551" s="21"/>
    </row>
    <row r="552" spans="2:24" x14ac:dyDescent="0.25">
      <c r="B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1"/>
      <c r="X552" s="21"/>
    </row>
    <row r="553" spans="2:24" x14ac:dyDescent="0.25">
      <c r="B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1"/>
      <c r="X553" s="21"/>
    </row>
    <row r="554" spans="2:24" x14ac:dyDescent="0.25">
      <c r="B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1"/>
      <c r="X554" s="21"/>
    </row>
    <row r="555" spans="2:24" x14ac:dyDescent="0.25">
      <c r="B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1"/>
      <c r="X555" s="21"/>
    </row>
    <row r="556" spans="2:24" x14ac:dyDescent="0.25">
      <c r="B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1"/>
      <c r="X556" s="21"/>
    </row>
    <row r="557" spans="2:24" x14ac:dyDescent="0.25">
      <c r="B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1"/>
      <c r="X557" s="21"/>
    </row>
    <row r="558" spans="2:24" x14ac:dyDescent="0.25">
      <c r="B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1"/>
      <c r="X558" s="21"/>
    </row>
    <row r="559" spans="2:24" x14ac:dyDescent="0.25">
      <c r="B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1"/>
      <c r="X559" s="21"/>
    </row>
    <row r="560" spans="2:24" x14ac:dyDescent="0.25">
      <c r="B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1"/>
      <c r="X560" s="21"/>
    </row>
    <row r="561" spans="2:24" x14ac:dyDescent="0.25">
      <c r="B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1"/>
      <c r="X561" s="21"/>
    </row>
    <row r="562" spans="2:24" x14ac:dyDescent="0.25">
      <c r="B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1"/>
      <c r="X562" s="21"/>
    </row>
    <row r="563" spans="2:24" x14ac:dyDescent="0.25">
      <c r="B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1"/>
      <c r="X563" s="21"/>
    </row>
    <row r="564" spans="2:24" x14ac:dyDescent="0.25">
      <c r="B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1"/>
      <c r="X564" s="21"/>
    </row>
    <row r="565" spans="2:24" x14ac:dyDescent="0.25">
      <c r="B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1"/>
      <c r="X565" s="21"/>
    </row>
    <row r="566" spans="2:24" x14ac:dyDescent="0.25">
      <c r="B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1"/>
      <c r="X566" s="21"/>
    </row>
    <row r="567" spans="2:24" x14ac:dyDescent="0.25">
      <c r="B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1"/>
      <c r="X567" s="21"/>
    </row>
    <row r="568" spans="2:24" x14ac:dyDescent="0.25">
      <c r="B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1"/>
      <c r="X568" s="21"/>
    </row>
    <row r="569" spans="2:24" x14ac:dyDescent="0.25">
      <c r="B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1"/>
      <c r="X569" s="21"/>
    </row>
    <row r="570" spans="2:24" x14ac:dyDescent="0.25">
      <c r="B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1"/>
      <c r="X570" s="21"/>
    </row>
    <row r="571" spans="2:24" x14ac:dyDescent="0.25">
      <c r="B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1"/>
      <c r="X571" s="21"/>
    </row>
    <row r="572" spans="2:24" x14ac:dyDescent="0.25">
      <c r="B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1"/>
      <c r="X572" s="21"/>
    </row>
    <row r="573" spans="2:24" x14ac:dyDescent="0.25">
      <c r="B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1"/>
      <c r="X573" s="21"/>
    </row>
    <row r="574" spans="2:24" x14ac:dyDescent="0.25">
      <c r="B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1"/>
      <c r="X574" s="21"/>
    </row>
    <row r="575" spans="2:24" x14ac:dyDescent="0.25">
      <c r="B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1"/>
      <c r="X575" s="21"/>
    </row>
    <row r="576" spans="2:24" x14ac:dyDescent="0.25">
      <c r="B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1"/>
      <c r="X576" s="21"/>
    </row>
    <row r="577" spans="2:24" x14ac:dyDescent="0.25">
      <c r="B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1"/>
      <c r="X577" s="21"/>
    </row>
    <row r="578" spans="2:24" x14ac:dyDescent="0.25">
      <c r="B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1"/>
      <c r="X578" s="21"/>
    </row>
    <row r="579" spans="2:24" x14ac:dyDescent="0.25">
      <c r="B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1"/>
      <c r="X579" s="21"/>
    </row>
    <row r="580" spans="2:24" x14ac:dyDescent="0.25">
      <c r="B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1"/>
      <c r="X580" s="21"/>
    </row>
    <row r="581" spans="2:24" x14ac:dyDescent="0.25">
      <c r="B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1"/>
      <c r="X581" s="21"/>
    </row>
    <row r="582" spans="2:24" x14ac:dyDescent="0.25">
      <c r="B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1"/>
      <c r="X582" s="21"/>
    </row>
    <row r="583" spans="2:24" x14ac:dyDescent="0.25">
      <c r="B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1"/>
      <c r="X583" s="21"/>
    </row>
    <row r="584" spans="2:24" x14ac:dyDescent="0.25">
      <c r="B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1"/>
      <c r="X584" s="21"/>
    </row>
    <row r="585" spans="2:24" x14ac:dyDescent="0.25">
      <c r="B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1"/>
      <c r="X585" s="21"/>
    </row>
    <row r="586" spans="2:24" x14ac:dyDescent="0.25">
      <c r="B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1"/>
      <c r="X586" s="21"/>
    </row>
    <row r="587" spans="2:24" x14ac:dyDescent="0.25">
      <c r="B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1"/>
      <c r="X587" s="21"/>
    </row>
    <row r="588" spans="2:24" x14ac:dyDescent="0.25">
      <c r="B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1"/>
      <c r="X588" s="21"/>
    </row>
    <row r="589" spans="2:24" x14ac:dyDescent="0.25">
      <c r="B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1"/>
      <c r="X589" s="21"/>
    </row>
    <row r="590" spans="2:24" x14ac:dyDescent="0.25">
      <c r="B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1"/>
      <c r="X590" s="21"/>
    </row>
    <row r="591" spans="2:24" x14ac:dyDescent="0.25">
      <c r="B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1"/>
      <c r="X591" s="21"/>
    </row>
    <row r="592" spans="2:24" x14ac:dyDescent="0.25">
      <c r="B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1"/>
      <c r="X592" s="21"/>
    </row>
    <row r="593" spans="2:24" x14ac:dyDescent="0.25">
      <c r="B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1"/>
      <c r="X593" s="21"/>
    </row>
    <row r="594" spans="2:24" x14ac:dyDescent="0.25">
      <c r="B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1"/>
      <c r="X594" s="21"/>
    </row>
    <row r="595" spans="2:24" x14ac:dyDescent="0.25">
      <c r="B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1"/>
      <c r="X595" s="21"/>
    </row>
    <row r="596" spans="2:24" x14ac:dyDescent="0.25">
      <c r="B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1"/>
      <c r="X596" s="21"/>
    </row>
    <row r="597" spans="2:24" x14ac:dyDescent="0.25">
      <c r="B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1"/>
      <c r="X597" s="21"/>
    </row>
    <row r="598" spans="2:24" x14ac:dyDescent="0.25">
      <c r="B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1"/>
      <c r="X598" s="21"/>
    </row>
    <row r="599" spans="2:24" x14ac:dyDescent="0.25">
      <c r="B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1"/>
      <c r="X599" s="21"/>
    </row>
    <row r="600" spans="2:24" x14ac:dyDescent="0.25">
      <c r="B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1"/>
      <c r="X600" s="21"/>
    </row>
    <row r="601" spans="2:24" x14ac:dyDescent="0.25">
      <c r="B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1"/>
      <c r="X601" s="21"/>
    </row>
    <row r="602" spans="2:24" x14ac:dyDescent="0.25">
      <c r="B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1"/>
      <c r="X602" s="21"/>
    </row>
    <row r="603" spans="2:24" x14ac:dyDescent="0.25">
      <c r="B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1"/>
      <c r="X603" s="21"/>
    </row>
    <row r="604" spans="2:24" x14ac:dyDescent="0.25">
      <c r="B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1"/>
      <c r="X604" s="21"/>
    </row>
    <row r="605" spans="2:24" x14ac:dyDescent="0.25">
      <c r="B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1"/>
      <c r="X605" s="21"/>
    </row>
    <row r="606" spans="2:24" x14ac:dyDescent="0.25">
      <c r="B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1"/>
      <c r="X606" s="21"/>
    </row>
    <row r="607" spans="2:24" x14ac:dyDescent="0.25">
      <c r="B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1"/>
      <c r="X607" s="21"/>
    </row>
    <row r="608" spans="2:24" x14ac:dyDescent="0.25">
      <c r="B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1"/>
      <c r="X608" s="21"/>
    </row>
    <row r="609" spans="2:24" x14ac:dyDescent="0.25">
      <c r="B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1"/>
      <c r="X609" s="21"/>
    </row>
    <row r="610" spans="2:24" x14ac:dyDescent="0.25">
      <c r="B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1"/>
      <c r="X610" s="21"/>
    </row>
    <row r="611" spans="2:24" x14ac:dyDescent="0.25">
      <c r="B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1"/>
      <c r="X611" s="21"/>
    </row>
    <row r="612" spans="2:24" x14ac:dyDescent="0.25">
      <c r="B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1"/>
      <c r="X612" s="21"/>
    </row>
    <row r="613" spans="2:24" x14ac:dyDescent="0.25">
      <c r="B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1"/>
      <c r="X613" s="21"/>
    </row>
    <row r="614" spans="2:24" x14ac:dyDescent="0.25">
      <c r="B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1"/>
      <c r="X614" s="21"/>
    </row>
    <row r="615" spans="2:24" x14ac:dyDescent="0.25">
      <c r="B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1"/>
      <c r="X615" s="21"/>
    </row>
    <row r="616" spans="2:24" x14ac:dyDescent="0.25">
      <c r="B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1"/>
      <c r="X616" s="21"/>
    </row>
    <row r="617" spans="2:24" x14ac:dyDescent="0.25">
      <c r="B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1"/>
      <c r="X617" s="21"/>
    </row>
    <row r="618" spans="2:24" x14ac:dyDescent="0.25">
      <c r="B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1"/>
      <c r="X618" s="21"/>
    </row>
    <row r="619" spans="2:24" x14ac:dyDescent="0.25">
      <c r="B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1"/>
      <c r="X619" s="21"/>
    </row>
    <row r="620" spans="2:24" x14ac:dyDescent="0.25">
      <c r="B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1"/>
      <c r="X620" s="21"/>
    </row>
    <row r="621" spans="2:24" x14ac:dyDescent="0.25">
      <c r="B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1"/>
      <c r="X621" s="21"/>
    </row>
    <row r="622" spans="2:24" x14ac:dyDescent="0.25">
      <c r="B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1"/>
      <c r="X622" s="21"/>
    </row>
    <row r="623" spans="2:24" x14ac:dyDescent="0.25">
      <c r="B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1"/>
      <c r="X623" s="21"/>
    </row>
    <row r="624" spans="2:24" x14ac:dyDescent="0.25">
      <c r="B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1"/>
      <c r="X624" s="21"/>
    </row>
    <row r="625" spans="2:24" x14ac:dyDescent="0.25">
      <c r="B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1"/>
      <c r="X625" s="21"/>
    </row>
    <row r="626" spans="2:24" x14ac:dyDescent="0.25">
      <c r="B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1"/>
      <c r="X626" s="21"/>
    </row>
    <row r="627" spans="2:24" x14ac:dyDescent="0.25">
      <c r="B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1"/>
      <c r="X627" s="21"/>
    </row>
    <row r="628" spans="2:24" x14ac:dyDescent="0.25">
      <c r="B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1"/>
      <c r="X628" s="21"/>
    </row>
    <row r="629" spans="2:24" x14ac:dyDescent="0.25">
      <c r="B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1"/>
      <c r="X629" s="21"/>
    </row>
    <row r="630" spans="2:24" x14ac:dyDescent="0.25">
      <c r="B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1"/>
      <c r="X630" s="21"/>
    </row>
    <row r="631" spans="2:24" x14ac:dyDescent="0.25">
      <c r="B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1"/>
      <c r="X631" s="21"/>
    </row>
    <row r="632" spans="2:24" x14ac:dyDescent="0.25">
      <c r="B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1"/>
      <c r="X632" s="21"/>
    </row>
    <row r="633" spans="2:24" x14ac:dyDescent="0.25">
      <c r="B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1"/>
      <c r="X633" s="21"/>
    </row>
    <row r="634" spans="2:24" x14ac:dyDescent="0.25">
      <c r="B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1"/>
      <c r="X634" s="21"/>
    </row>
    <row r="635" spans="2:24" x14ac:dyDescent="0.25">
      <c r="B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1"/>
      <c r="X635" s="21"/>
    </row>
    <row r="636" spans="2:24" x14ac:dyDescent="0.25">
      <c r="B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1"/>
      <c r="X636" s="21"/>
    </row>
    <row r="637" spans="2:24" x14ac:dyDescent="0.25">
      <c r="B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1"/>
      <c r="X637" s="21"/>
    </row>
    <row r="638" spans="2:24" x14ac:dyDescent="0.25">
      <c r="B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1"/>
      <c r="X638" s="21"/>
    </row>
    <row r="639" spans="2:24" x14ac:dyDescent="0.25">
      <c r="B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1"/>
      <c r="X639" s="21"/>
    </row>
    <row r="640" spans="2:24" x14ac:dyDescent="0.25">
      <c r="B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1"/>
      <c r="X640" s="21"/>
    </row>
    <row r="641" spans="2:24" x14ac:dyDescent="0.25">
      <c r="B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1"/>
      <c r="X641" s="21"/>
    </row>
    <row r="642" spans="2:24" x14ac:dyDescent="0.25">
      <c r="B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1"/>
      <c r="X642" s="21"/>
    </row>
    <row r="643" spans="2:24" x14ac:dyDescent="0.25">
      <c r="B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1"/>
      <c r="X643" s="21"/>
    </row>
    <row r="644" spans="2:24" x14ac:dyDescent="0.25">
      <c r="B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1"/>
      <c r="X644" s="21"/>
    </row>
    <row r="645" spans="2:24" x14ac:dyDescent="0.25">
      <c r="B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1"/>
      <c r="X645" s="21"/>
    </row>
    <row r="646" spans="2:24" x14ac:dyDescent="0.25">
      <c r="B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1"/>
      <c r="X646" s="21"/>
    </row>
    <row r="647" spans="2:24" x14ac:dyDescent="0.25">
      <c r="B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1"/>
      <c r="X647" s="21"/>
    </row>
    <row r="648" spans="2:24" x14ac:dyDescent="0.25">
      <c r="B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1"/>
      <c r="X648" s="21"/>
    </row>
    <row r="649" spans="2:24" x14ac:dyDescent="0.25">
      <c r="B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1"/>
      <c r="X649" s="21"/>
    </row>
    <row r="650" spans="2:24" x14ac:dyDescent="0.25">
      <c r="B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1"/>
      <c r="X650" s="21"/>
    </row>
    <row r="651" spans="2:24" x14ac:dyDescent="0.25">
      <c r="B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1"/>
      <c r="X651" s="21"/>
    </row>
    <row r="652" spans="2:24" x14ac:dyDescent="0.25">
      <c r="B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1"/>
      <c r="X652" s="21"/>
    </row>
    <row r="653" spans="2:24" x14ac:dyDescent="0.25">
      <c r="B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1"/>
      <c r="X653" s="21"/>
    </row>
    <row r="654" spans="2:24" x14ac:dyDescent="0.25">
      <c r="B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1"/>
      <c r="X654" s="21"/>
    </row>
    <row r="655" spans="2:24" x14ac:dyDescent="0.25">
      <c r="B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1"/>
      <c r="X655" s="21"/>
    </row>
    <row r="656" spans="2:24" x14ac:dyDescent="0.25">
      <c r="B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1"/>
      <c r="X656" s="21"/>
    </row>
    <row r="657" spans="2:24" x14ac:dyDescent="0.25">
      <c r="B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1"/>
      <c r="X657" s="21"/>
    </row>
    <row r="658" spans="2:24" x14ac:dyDescent="0.25">
      <c r="B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1"/>
      <c r="X658" s="21"/>
    </row>
    <row r="659" spans="2:24" x14ac:dyDescent="0.25">
      <c r="B659" s="21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1"/>
      <c r="X659" s="21"/>
    </row>
    <row r="660" spans="2:24" x14ac:dyDescent="0.25">
      <c r="B660" s="21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1"/>
      <c r="X660" s="21"/>
    </row>
    <row r="661" spans="2:24" x14ac:dyDescent="0.25">
      <c r="B661" s="21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1"/>
      <c r="X661" s="21"/>
    </row>
    <row r="662" spans="2:24" x14ac:dyDescent="0.25">
      <c r="B662" s="21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1"/>
      <c r="X662" s="21"/>
    </row>
    <row r="663" spans="2:24" x14ac:dyDescent="0.25">
      <c r="B663" s="21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1"/>
      <c r="X663" s="21"/>
    </row>
    <row r="664" spans="2:24" x14ac:dyDescent="0.25">
      <c r="B664" s="21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1"/>
      <c r="X664" s="21"/>
    </row>
    <row r="665" spans="2:24" x14ac:dyDescent="0.25">
      <c r="B665" s="21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1"/>
      <c r="X665" s="21"/>
    </row>
    <row r="666" spans="2:24" x14ac:dyDescent="0.25">
      <c r="B666" s="21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1"/>
    </row>
    <row r="667" spans="2:24" x14ac:dyDescent="0.25">
      <c r="B667" s="21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1"/>
    </row>
    <row r="668" spans="2:24" x14ac:dyDescent="0.25">
      <c r="B668" s="21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1"/>
    </row>
    <row r="669" spans="2:24" x14ac:dyDescent="0.25">
      <c r="B669" s="21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1"/>
    </row>
    <row r="670" spans="2:24" x14ac:dyDescent="0.25">
      <c r="B670" s="21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1"/>
    </row>
    <row r="671" spans="2:24" x14ac:dyDescent="0.25">
      <c r="B671" s="21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1"/>
    </row>
    <row r="672" spans="2:24" x14ac:dyDescent="0.25">
      <c r="B672" s="21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1"/>
    </row>
    <row r="673" spans="2:24" x14ac:dyDescent="0.25">
      <c r="B673" s="21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1"/>
    </row>
    <row r="674" spans="2:24" x14ac:dyDescent="0.25">
      <c r="B674" s="21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1"/>
    </row>
    <row r="675" spans="2:24" x14ac:dyDescent="0.25">
      <c r="B675" s="21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1"/>
    </row>
  </sheetData>
  <conditionalFormatting sqref="D1:W65 D666:W1048576 D66:V665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9"/>
  <sheetViews>
    <sheetView zoomScale="90" zoomScaleNormal="90" workbookViewId="0">
      <selection activeCell="K39" sqref="K38:K39"/>
    </sheetView>
  </sheetViews>
  <sheetFormatPr defaultRowHeight="15" x14ac:dyDescent="0.25"/>
  <cols>
    <col min="1" max="1" width="11.42578125" style="21" customWidth="1"/>
    <col min="2" max="2" width="11.42578125" style="29" customWidth="1"/>
    <col min="3" max="3" width="12.28515625" style="21" customWidth="1"/>
    <col min="4" max="4" width="10.140625" style="23" bestFit="1" customWidth="1"/>
    <col min="5" max="5" width="12.42578125" style="23" bestFit="1" customWidth="1"/>
    <col min="6" max="6" width="14.42578125" style="23" bestFit="1" customWidth="1"/>
    <col min="7" max="7" width="15.85546875" style="23" bestFit="1" customWidth="1"/>
    <col min="8" max="8" width="13.42578125" style="23" bestFit="1" customWidth="1"/>
    <col min="9" max="9" width="18" style="23" bestFit="1" customWidth="1"/>
    <col min="10" max="10" width="17.140625" style="23" bestFit="1" customWidth="1"/>
    <col min="11" max="11" width="15.42578125" style="23" bestFit="1" customWidth="1"/>
    <col min="12" max="13" width="13" style="23" bestFit="1" customWidth="1"/>
    <col min="14" max="14" width="12.85546875" style="23" bestFit="1" customWidth="1"/>
    <col min="15" max="15" width="15.5703125" style="23" bestFit="1" customWidth="1"/>
    <col min="16" max="16" width="10.7109375" style="23" bestFit="1" customWidth="1"/>
    <col min="17" max="17" width="12.140625" style="23" bestFit="1" customWidth="1"/>
    <col min="18" max="18" width="18.5703125" style="23" bestFit="1" customWidth="1"/>
    <col min="19" max="19" width="9.140625" style="23"/>
    <col min="20" max="16384" width="9.140625" style="21"/>
  </cols>
  <sheetData>
    <row r="1" spans="1:19" s="27" customFormat="1" ht="12.75" x14ac:dyDescent="0.2">
      <c r="A1" s="25" t="s">
        <v>391</v>
      </c>
      <c r="B1" s="28" t="s">
        <v>390</v>
      </c>
      <c r="C1" s="25" t="s">
        <v>2</v>
      </c>
      <c r="D1" s="26" t="s">
        <v>155</v>
      </c>
      <c r="E1" s="26" t="s">
        <v>285</v>
      </c>
      <c r="F1" s="26" t="s">
        <v>157</v>
      </c>
      <c r="G1" s="26" t="s">
        <v>158</v>
      </c>
      <c r="H1" s="26" t="s">
        <v>159</v>
      </c>
      <c r="I1" s="26" t="s">
        <v>160</v>
      </c>
      <c r="J1" s="26" t="s">
        <v>161</v>
      </c>
      <c r="K1" s="26" t="s">
        <v>370</v>
      </c>
      <c r="L1" s="26" t="s">
        <v>163</v>
      </c>
      <c r="M1" s="26" t="s">
        <v>164</v>
      </c>
      <c r="N1" s="26" t="s">
        <v>166</v>
      </c>
      <c r="O1" s="26" t="s">
        <v>167</v>
      </c>
      <c r="P1" s="26" t="s">
        <v>168</v>
      </c>
      <c r="Q1" s="26" t="s">
        <v>169</v>
      </c>
      <c r="R1" s="26" t="s">
        <v>541</v>
      </c>
      <c r="S1" s="26" t="s">
        <v>278</v>
      </c>
    </row>
    <row r="2" spans="1:19" x14ac:dyDescent="0.25">
      <c r="A2" s="21" t="s">
        <v>175</v>
      </c>
      <c r="B2" s="29" t="s">
        <v>414</v>
      </c>
      <c r="C2" s="21" t="s">
        <v>623</v>
      </c>
      <c r="D2" s="22">
        <v>0</v>
      </c>
      <c r="E2" s="22">
        <v>2.2000000000000002</v>
      </c>
      <c r="F2" s="22"/>
      <c r="G2" s="22">
        <v>1</v>
      </c>
      <c r="H2" s="22"/>
      <c r="I2" s="22">
        <v>7.1</v>
      </c>
      <c r="J2" s="22"/>
      <c r="K2" s="22"/>
      <c r="L2" s="22">
        <v>4.5999999999999996</v>
      </c>
      <c r="M2" s="22">
        <v>9.1</v>
      </c>
      <c r="N2" s="22">
        <v>72.400000000000006</v>
      </c>
      <c r="O2" s="22">
        <v>3.6</v>
      </c>
      <c r="P2" s="22"/>
      <c r="Q2" s="22"/>
      <c r="R2" s="22"/>
      <c r="S2" s="22">
        <f>SUM(D2:R2)</f>
        <v>100</v>
      </c>
    </row>
    <row r="3" spans="1:19" x14ac:dyDescent="0.25">
      <c r="A3" s="21" t="s">
        <v>175</v>
      </c>
      <c r="B3" s="29" t="s">
        <v>612</v>
      </c>
      <c r="C3" s="21" t="s">
        <v>624</v>
      </c>
      <c r="D3" s="22">
        <v>0</v>
      </c>
      <c r="E3" s="22">
        <v>8.1999999999999993</v>
      </c>
      <c r="F3" s="22"/>
      <c r="G3" s="22">
        <v>37</v>
      </c>
      <c r="H3" s="22"/>
      <c r="I3" s="22"/>
      <c r="J3" s="22"/>
      <c r="K3" s="22"/>
      <c r="L3" s="22">
        <v>6.5</v>
      </c>
      <c r="M3" s="22"/>
      <c r="N3" s="22"/>
      <c r="O3" s="22">
        <v>48.3</v>
      </c>
      <c r="P3" s="22"/>
      <c r="Q3" s="22"/>
      <c r="R3" s="22"/>
      <c r="S3" s="22">
        <f>SUM(D3:R3)</f>
        <v>100</v>
      </c>
    </row>
    <row r="4" spans="1:19" x14ac:dyDescent="0.25">
      <c r="A4" s="21" t="s">
        <v>175</v>
      </c>
      <c r="B4" s="29" t="s">
        <v>616</v>
      </c>
      <c r="C4" s="21" t="s">
        <v>625</v>
      </c>
      <c r="D4" s="22">
        <v>0</v>
      </c>
      <c r="E4" s="22">
        <v>27.2</v>
      </c>
      <c r="F4" s="22"/>
      <c r="G4" s="22">
        <v>49.3</v>
      </c>
      <c r="H4" s="22"/>
      <c r="I4" s="22"/>
      <c r="J4" s="22"/>
      <c r="K4" s="22"/>
      <c r="L4" s="22">
        <v>4.7</v>
      </c>
      <c r="M4" s="22">
        <v>13.2</v>
      </c>
      <c r="N4" s="22"/>
      <c r="O4" s="22">
        <v>5.6</v>
      </c>
      <c r="P4" s="22"/>
      <c r="Q4" s="22"/>
      <c r="R4" s="22"/>
      <c r="S4" s="22">
        <f t="shared" ref="S4:S9" si="0">SUM(D4:R4)</f>
        <v>100</v>
      </c>
    </row>
    <row r="5" spans="1:19" x14ac:dyDescent="0.25">
      <c r="A5" s="21" t="s">
        <v>175</v>
      </c>
      <c r="B5" s="29" t="s">
        <v>617</v>
      </c>
      <c r="C5" s="21" t="s">
        <v>626</v>
      </c>
      <c r="D5" s="22">
        <v>0</v>
      </c>
      <c r="E5" s="22">
        <v>16.899999999999999</v>
      </c>
      <c r="F5" s="22"/>
      <c r="G5" s="22">
        <v>5.0999999999999996</v>
      </c>
      <c r="H5" s="22"/>
      <c r="I5" s="22"/>
      <c r="J5" s="22"/>
      <c r="K5" s="22"/>
      <c r="L5" s="22">
        <v>11.7</v>
      </c>
      <c r="M5" s="22">
        <v>33.200000000000003</v>
      </c>
      <c r="N5" s="22"/>
      <c r="O5" s="22">
        <v>33.1</v>
      </c>
      <c r="P5" s="22"/>
      <c r="Q5" s="22"/>
      <c r="R5" s="22"/>
      <c r="S5" s="22">
        <f t="shared" si="0"/>
        <v>100</v>
      </c>
    </row>
    <row r="6" spans="1:19" x14ac:dyDescent="0.25">
      <c r="A6" s="21" t="s">
        <v>175</v>
      </c>
      <c r="B6" s="29" t="s">
        <v>618</v>
      </c>
      <c r="C6" s="21" t="s">
        <v>627</v>
      </c>
      <c r="D6" s="22">
        <v>0</v>
      </c>
      <c r="E6" s="22">
        <v>6.8</v>
      </c>
      <c r="F6" s="22"/>
      <c r="G6" s="22">
        <v>2.6</v>
      </c>
      <c r="H6" s="22"/>
      <c r="I6" s="22">
        <v>6.5</v>
      </c>
      <c r="J6" s="22"/>
      <c r="K6" s="22"/>
      <c r="L6" s="22">
        <v>9.8000000000000007</v>
      </c>
      <c r="M6" s="22">
        <v>34.200000000000003</v>
      </c>
      <c r="N6" s="22">
        <v>5.6</v>
      </c>
      <c r="O6" s="22">
        <v>34.5</v>
      </c>
      <c r="P6" s="22"/>
      <c r="Q6" s="22"/>
      <c r="R6" s="22"/>
      <c r="S6" s="22">
        <f t="shared" si="0"/>
        <v>100</v>
      </c>
    </row>
    <row r="7" spans="1:19" x14ac:dyDescent="0.25">
      <c r="A7" s="21" t="s">
        <v>175</v>
      </c>
      <c r="B7" s="29" t="s">
        <v>619</v>
      </c>
      <c r="C7" s="21" t="s">
        <v>628</v>
      </c>
      <c r="D7" s="22">
        <v>0</v>
      </c>
      <c r="E7" s="22">
        <v>8</v>
      </c>
      <c r="F7" s="22"/>
      <c r="G7" s="22">
        <v>30.8</v>
      </c>
      <c r="H7" s="22"/>
      <c r="I7" s="22"/>
      <c r="J7" s="22"/>
      <c r="K7" s="22"/>
      <c r="L7" s="22"/>
      <c r="M7" s="22"/>
      <c r="N7" s="22"/>
      <c r="O7" s="22">
        <v>61.2</v>
      </c>
      <c r="P7" s="22"/>
      <c r="Q7" s="22"/>
      <c r="R7" s="22"/>
      <c r="S7" s="22">
        <f t="shared" si="0"/>
        <v>100</v>
      </c>
    </row>
    <row r="8" spans="1:19" x14ac:dyDescent="0.25">
      <c r="A8" s="21" t="s">
        <v>175</v>
      </c>
      <c r="B8" s="29" t="s">
        <v>620</v>
      </c>
      <c r="C8" s="21" t="s">
        <v>629</v>
      </c>
      <c r="D8" s="22">
        <v>0</v>
      </c>
      <c r="E8" s="22">
        <v>4.7</v>
      </c>
      <c r="F8" s="22"/>
      <c r="G8" s="22">
        <v>6.1</v>
      </c>
      <c r="H8" s="22"/>
      <c r="I8" s="22"/>
      <c r="J8" s="22"/>
      <c r="K8" s="22"/>
      <c r="L8" s="22">
        <v>16.100000000000001</v>
      </c>
      <c r="M8" s="22">
        <v>32.1</v>
      </c>
      <c r="N8" s="22"/>
      <c r="O8" s="22">
        <v>41</v>
      </c>
      <c r="P8" s="22"/>
      <c r="Q8" s="22"/>
      <c r="R8" s="22"/>
      <c r="S8" s="22">
        <f t="shared" si="0"/>
        <v>100</v>
      </c>
    </row>
    <row r="9" spans="1:19" x14ac:dyDescent="0.25">
      <c r="A9" s="21" t="s">
        <v>175</v>
      </c>
      <c r="B9" s="29" t="s">
        <v>613</v>
      </c>
      <c r="C9" s="21" t="s">
        <v>630</v>
      </c>
      <c r="D9" s="22">
        <v>0</v>
      </c>
      <c r="E9" s="22">
        <v>6.4</v>
      </c>
      <c r="F9" s="22"/>
      <c r="G9" s="22">
        <v>26.1</v>
      </c>
      <c r="H9" s="22"/>
      <c r="I9" s="22"/>
      <c r="J9" s="22"/>
      <c r="K9" s="22"/>
      <c r="L9" s="22">
        <v>5.4</v>
      </c>
      <c r="M9" s="22"/>
      <c r="N9" s="22"/>
      <c r="O9" s="22">
        <v>62.1</v>
      </c>
      <c r="P9" s="22"/>
      <c r="Q9" s="22"/>
      <c r="R9" s="22"/>
      <c r="S9" s="22">
        <f t="shared" si="0"/>
        <v>100</v>
      </c>
    </row>
    <row r="10" spans="1:19" x14ac:dyDescent="0.25">
      <c r="A10" s="21" t="s">
        <v>175</v>
      </c>
      <c r="B10" s="29" t="s">
        <v>614</v>
      </c>
      <c r="C10" s="21" t="s">
        <v>631</v>
      </c>
      <c r="D10" s="22">
        <v>0</v>
      </c>
      <c r="E10" s="22">
        <v>5</v>
      </c>
      <c r="F10" s="22"/>
      <c r="G10" s="22">
        <v>29.7</v>
      </c>
      <c r="H10" s="22"/>
      <c r="I10" s="22"/>
      <c r="J10" s="22"/>
      <c r="K10" s="22"/>
      <c r="L10" s="22">
        <v>5.7</v>
      </c>
      <c r="M10" s="22"/>
      <c r="N10" s="22"/>
      <c r="O10" s="22">
        <v>59.6</v>
      </c>
      <c r="P10" s="22"/>
      <c r="Q10" s="22"/>
      <c r="R10" s="22"/>
      <c r="S10" s="22">
        <f t="shared" ref="S10:S15" si="1">SUM(D10:R10)</f>
        <v>100</v>
      </c>
    </row>
    <row r="11" spans="1:19" x14ac:dyDescent="0.25">
      <c r="A11" s="21" t="s">
        <v>175</v>
      </c>
      <c r="B11" s="29" t="s">
        <v>615</v>
      </c>
      <c r="C11" s="21" t="s">
        <v>632</v>
      </c>
      <c r="D11" s="22">
        <v>0</v>
      </c>
      <c r="E11" s="22">
        <v>5.5</v>
      </c>
      <c r="F11" s="22"/>
      <c r="G11" s="22">
        <v>7.7</v>
      </c>
      <c r="H11" s="22"/>
      <c r="I11" s="22"/>
      <c r="J11" s="22"/>
      <c r="K11" s="22"/>
      <c r="L11" s="22"/>
      <c r="M11" s="22"/>
      <c r="N11" s="22"/>
      <c r="O11" s="22">
        <v>86.8</v>
      </c>
      <c r="P11" s="22"/>
      <c r="Q11" s="22"/>
      <c r="R11" s="22"/>
      <c r="S11" s="22">
        <f t="shared" si="1"/>
        <v>100</v>
      </c>
    </row>
    <row r="12" spans="1:19" x14ac:dyDescent="0.25">
      <c r="A12" s="21" t="s">
        <v>180</v>
      </c>
      <c r="B12" s="29" t="s">
        <v>414</v>
      </c>
      <c r="C12" s="21" t="s">
        <v>633</v>
      </c>
      <c r="D12" s="22">
        <v>0</v>
      </c>
      <c r="E12" s="22">
        <v>1.6</v>
      </c>
      <c r="F12" s="22"/>
      <c r="G12" s="22"/>
      <c r="H12" s="22"/>
      <c r="I12" s="22"/>
      <c r="J12" s="22"/>
      <c r="K12" s="22"/>
      <c r="L12" s="22"/>
      <c r="M12" s="22"/>
      <c r="N12" s="22"/>
      <c r="O12" s="22">
        <v>98.4</v>
      </c>
      <c r="P12" s="22"/>
      <c r="Q12" s="22"/>
      <c r="R12" s="22"/>
      <c r="S12" s="22">
        <f t="shared" si="1"/>
        <v>100</v>
      </c>
    </row>
    <row r="13" spans="1:19" x14ac:dyDescent="0.25">
      <c r="A13" s="21" t="s">
        <v>180</v>
      </c>
      <c r="B13" s="29" t="s">
        <v>621</v>
      </c>
      <c r="C13" s="21" t="s">
        <v>634</v>
      </c>
      <c r="D13" s="22">
        <v>0</v>
      </c>
      <c r="E13" s="22">
        <v>4.0999999999999996</v>
      </c>
      <c r="F13" s="22"/>
      <c r="G13" s="22">
        <v>2.7</v>
      </c>
      <c r="H13" s="22"/>
      <c r="I13" s="22">
        <v>7.7</v>
      </c>
      <c r="J13" s="22"/>
      <c r="K13" s="22"/>
      <c r="L13" s="22"/>
      <c r="M13" s="22"/>
      <c r="N13" s="22">
        <v>2.4</v>
      </c>
      <c r="O13" s="22">
        <v>83.1</v>
      </c>
      <c r="P13" s="22"/>
      <c r="Q13" s="22"/>
      <c r="R13" s="22"/>
      <c r="S13" s="22">
        <f t="shared" si="1"/>
        <v>100</v>
      </c>
    </row>
    <row r="14" spans="1:19" x14ac:dyDescent="0.25">
      <c r="A14" s="21" t="s">
        <v>180</v>
      </c>
      <c r="B14" s="29" t="s">
        <v>635</v>
      </c>
      <c r="C14" s="21" t="s">
        <v>637</v>
      </c>
      <c r="D14" s="22">
        <v>0</v>
      </c>
      <c r="E14" s="22">
        <v>1.8</v>
      </c>
      <c r="F14" s="22"/>
      <c r="G14" s="22">
        <v>4.7</v>
      </c>
      <c r="H14" s="22"/>
      <c r="I14" s="22">
        <v>10.9</v>
      </c>
      <c r="J14" s="22"/>
      <c r="K14" s="22"/>
      <c r="L14" s="22"/>
      <c r="M14" s="22"/>
      <c r="N14" s="22">
        <v>3.4</v>
      </c>
      <c r="O14" s="22">
        <v>79.2</v>
      </c>
      <c r="P14" s="22"/>
      <c r="Q14" s="22"/>
      <c r="R14" s="22"/>
      <c r="S14" s="22">
        <f t="shared" si="1"/>
        <v>100</v>
      </c>
    </row>
    <row r="15" spans="1:19" x14ac:dyDescent="0.25">
      <c r="A15" s="21" t="s">
        <v>180</v>
      </c>
      <c r="B15" s="29" t="s">
        <v>636</v>
      </c>
      <c r="C15" s="21" t="s">
        <v>638</v>
      </c>
      <c r="D15" s="22">
        <v>0</v>
      </c>
      <c r="E15" s="22"/>
      <c r="F15" s="22"/>
      <c r="G15" s="22"/>
      <c r="H15" s="22"/>
      <c r="I15" s="22">
        <v>18.100000000000001</v>
      </c>
      <c r="J15" s="22"/>
      <c r="K15" s="22"/>
      <c r="L15" s="22"/>
      <c r="M15" s="22"/>
      <c r="N15" s="22"/>
      <c r="O15" s="22">
        <v>81.900000000000006</v>
      </c>
      <c r="P15" s="22"/>
      <c r="Q15" s="22"/>
      <c r="R15" s="22"/>
      <c r="S15" s="22">
        <f t="shared" si="1"/>
        <v>100</v>
      </c>
    </row>
    <row r="16" spans="1:19" x14ac:dyDescent="0.25"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1"/>
    </row>
    <row r="17" spans="2:19" x14ac:dyDescent="0.25"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1"/>
    </row>
    <row r="18" spans="2:19" x14ac:dyDescent="0.25"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1"/>
    </row>
    <row r="19" spans="2:19" x14ac:dyDescent="0.25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1"/>
    </row>
    <row r="20" spans="2:19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1"/>
    </row>
    <row r="21" spans="2:19" x14ac:dyDescent="0.25"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1"/>
    </row>
    <row r="22" spans="2:19" x14ac:dyDescent="0.25">
      <c r="B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1"/>
    </row>
    <row r="23" spans="2:19" x14ac:dyDescent="0.25">
      <c r="B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1"/>
    </row>
    <row r="24" spans="2:19" x14ac:dyDescent="0.25">
      <c r="B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1"/>
    </row>
    <row r="25" spans="2:19" x14ac:dyDescent="0.25">
      <c r="B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1"/>
    </row>
    <row r="26" spans="2:19" x14ac:dyDescent="0.25">
      <c r="B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1"/>
    </row>
    <row r="27" spans="2:19" x14ac:dyDescent="0.25">
      <c r="B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1"/>
    </row>
    <row r="28" spans="2:19" x14ac:dyDescent="0.25">
      <c r="B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1"/>
    </row>
    <row r="29" spans="2:19" x14ac:dyDescent="0.25">
      <c r="B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1"/>
    </row>
    <row r="30" spans="2:19" x14ac:dyDescent="0.25">
      <c r="B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1"/>
    </row>
    <row r="31" spans="2:19" x14ac:dyDescent="0.25">
      <c r="B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1"/>
    </row>
    <row r="32" spans="2:19" x14ac:dyDescent="0.25">
      <c r="B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1"/>
    </row>
    <row r="33" spans="2:19" x14ac:dyDescent="0.25">
      <c r="B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1"/>
    </row>
    <row r="34" spans="2:19" x14ac:dyDescent="0.25">
      <c r="B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1"/>
    </row>
    <row r="35" spans="2:19" x14ac:dyDescent="0.25">
      <c r="B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1"/>
    </row>
    <row r="36" spans="2:19" x14ac:dyDescent="0.25">
      <c r="B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1"/>
    </row>
    <row r="37" spans="2:19" x14ac:dyDescent="0.25">
      <c r="B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1"/>
    </row>
    <row r="38" spans="2:19" x14ac:dyDescent="0.25">
      <c r="B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1"/>
    </row>
    <row r="39" spans="2:19" x14ac:dyDescent="0.25">
      <c r="B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1"/>
    </row>
    <row r="40" spans="2:19" x14ac:dyDescent="0.25">
      <c r="B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1"/>
    </row>
    <row r="41" spans="2:19" x14ac:dyDescent="0.25">
      <c r="B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1"/>
    </row>
    <row r="42" spans="2:19" x14ac:dyDescent="0.25">
      <c r="B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1"/>
    </row>
    <row r="43" spans="2:19" x14ac:dyDescent="0.25">
      <c r="B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1"/>
    </row>
    <row r="44" spans="2:19" x14ac:dyDescent="0.25">
      <c r="B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1"/>
    </row>
    <row r="45" spans="2:19" x14ac:dyDescent="0.25">
      <c r="B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1"/>
    </row>
    <row r="46" spans="2:19" x14ac:dyDescent="0.25">
      <c r="B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1"/>
    </row>
    <row r="47" spans="2:19" x14ac:dyDescent="0.25">
      <c r="B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1"/>
    </row>
    <row r="48" spans="2:19" x14ac:dyDescent="0.25">
      <c r="B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1"/>
    </row>
    <row r="49" spans="2:19" x14ac:dyDescent="0.25">
      <c r="B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1"/>
    </row>
    <row r="50" spans="2:19" x14ac:dyDescent="0.25">
      <c r="B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1"/>
    </row>
    <row r="51" spans="2:19" x14ac:dyDescent="0.25">
      <c r="B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1"/>
    </row>
    <row r="52" spans="2:19" x14ac:dyDescent="0.25">
      <c r="B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1"/>
    </row>
    <row r="53" spans="2:19" x14ac:dyDescent="0.25">
      <c r="B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1"/>
    </row>
    <row r="54" spans="2:19" x14ac:dyDescent="0.25">
      <c r="B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1"/>
    </row>
    <row r="55" spans="2:19" x14ac:dyDescent="0.25">
      <c r="B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1"/>
    </row>
    <row r="56" spans="2:19" x14ac:dyDescent="0.25">
      <c r="B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1"/>
    </row>
    <row r="57" spans="2:19" x14ac:dyDescent="0.25">
      <c r="B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1"/>
    </row>
    <row r="58" spans="2:19" x14ac:dyDescent="0.25">
      <c r="B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1"/>
    </row>
    <row r="59" spans="2:19" x14ac:dyDescent="0.25">
      <c r="B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1"/>
    </row>
    <row r="60" spans="2:19" x14ac:dyDescent="0.25">
      <c r="B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1"/>
    </row>
    <row r="61" spans="2:19" x14ac:dyDescent="0.25">
      <c r="B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1"/>
    </row>
    <row r="62" spans="2:19" x14ac:dyDescent="0.25">
      <c r="B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1"/>
    </row>
    <row r="63" spans="2:19" x14ac:dyDescent="0.25">
      <c r="B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1"/>
    </row>
    <row r="64" spans="2:19" x14ac:dyDescent="0.25">
      <c r="B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1"/>
    </row>
    <row r="65" spans="2:19" x14ac:dyDescent="0.25">
      <c r="B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1"/>
    </row>
    <row r="66" spans="2:19" x14ac:dyDescent="0.25">
      <c r="B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1"/>
    </row>
    <row r="67" spans="2:19" x14ac:dyDescent="0.25">
      <c r="B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1"/>
    </row>
    <row r="68" spans="2:19" x14ac:dyDescent="0.25">
      <c r="B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1"/>
    </row>
    <row r="69" spans="2:19" x14ac:dyDescent="0.25">
      <c r="B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1"/>
    </row>
    <row r="70" spans="2:19" x14ac:dyDescent="0.25">
      <c r="B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1"/>
    </row>
    <row r="71" spans="2:19" x14ac:dyDescent="0.25">
      <c r="B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1"/>
    </row>
    <row r="72" spans="2:19" x14ac:dyDescent="0.25">
      <c r="B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1"/>
    </row>
    <row r="73" spans="2:19" x14ac:dyDescent="0.25">
      <c r="B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1"/>
    </row>
    <row r="74" spans="2:19" x14ac:dyDescent="0.25">
      <c r="B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1"/>
    </row>
    <row r="75" spans="2:19" x14ac:dyDescent="0.25">
      <c r="B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1"/>
    </row>
    <row r="76" spans="2:19" x14ac:dyDescent="0.25">
      <c r="B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1"/>
    </row>
    <row r="77" spans="2:19" x14ac:dyDescent="0.25">
      <c r="B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1"/>
    </row>
    <row r="78" spans="2:19" x14ac:dyDescent="0.25">
      <c r="B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1"/>
    </row>
    <row r="79" spans="2:19" x14ac:dyDescent="0.25">
      <c r="B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1"/>
    </row>
    <row r="80" spans="2:19" x14ac:dyDescent="0.25">
      <c r="B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1"/>
    </row>
    <row r="81" spans="2:19" x14ac:dyDescent="0.25">
      <c r="B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1"/>
    </row>
    <row r="82" spans="2:19" x14ac:dyDescent="0.25">
      <c r="B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1"/>
    </row>
    <row r="83" spans="2:19" x14ac:dyDescent="0.25">
      <c r="B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1"/>
    </row>
    <row r="84" spans="2:19" x14ac:dyDescent="0.25">
      <c r="B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1"/>
    </row>
    <row r="85" spans="2:19" x14ac:dyDescent="0.25">
      <c r="B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1"/>
    </row>
    <row r="86" spans="2:19" x14ac:dyDescent="0.25">
      <c r="B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1"/>
    </row>
    <row r="87" spans="2:19" x14ac:dyDescent="0.25">
      <c r="B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1"/>
    </row>
    <row r="88" spans="2:19" x14ac:dyDescent="0.25">
      <c r="B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1"/>
    </row>
    <row r="89" spans="2:19" x14ac:dyDescent="0.25">
      <c r="B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1"/>
    </row>
    <row r="90" spans="2:19" x14ac:dyDescent="0.25">
      <c r="B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1"/>
    </row>
    <row r="91" spans="2:19" x14ac:dyDescent="0.25">
      <c r="B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1"/>
    </row>
    <row r="92" spans="2:19" x14ac:dyDescent="0.25">
      <c r="B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1"/>
    </row>
    <row r="93" spans="2:19" x14ac:dyDescent="0.25">
      <c r="B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1"/>
    </row>
    <row r="94" spans="2:19" x14ac:dyDescent="0.25">
      <c r="B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1"/>
    </row>
    <row r="95" spans="2:19" x14ac:dyDescent="0.25">
      <c r="B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1"/>
    </row>
    <row r="96" spans="2:19" x14ac:dyDescent="0.25">
      <c r="B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1"/>
    </row>
    <row r="97" spans="2:19" x14ac:dyDescent="0.25">
      <c r="B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1"/>
    </row>
    <row r="98" spans="2:19" x14ac:dyDescent="0.25">
      <c r="B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1"/>
    </row>
    <row r="99" spans="2:19" x14ac:dyDescent="0.25">
      <c r="B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1"/>
    </row>
    <row r="100" spans="2:19" x14ac:dyDescent="0.25">
      <c r="B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1"/>
    </row>
    <row r="101" spans="2:19" x14ac:dyDescent="0.25">
      <c r="B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1"/>
    </row>
    <row r="102" spans="2:19" x14ac:dyDescent="0.25">
      <c r="B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1"/>
    </row>
    <row r="103" spans="2:19" x14ac:dyDescent="0.25">
      <c r="B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1"/>
    </row>
    <row r="104" spans="2:19" x14ac:dyDescent="0.25">
      <c r="B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1"/>
    </row>
    <row r="105" spans="2:19" x14ac:dyDescent="0.25">
      <c r="B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1"/>
    </row>
    <row r="106" spans="2:19" x14ac:dyDescent="0.25">
      <c r="B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1"/>
    </row>
    <row r="107" spans="2:19" x14ac:dyDescent="0.25">
      <c r="B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1"/>
    </row>
    <row r="108" spans="2:19" x14ac:dyDescent="0.25">
      <c r="B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1"/>
    </row>
    <row r="109" spans="2:19" x14ac:dyDescent="0.25">
      <c r="B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1"/>
    </row>
    <row r="110" spans="2:19" x14ac:dyDescent="0.25">
      <c r="B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1"/>
    </row>
    <row r="111" spans="2:19" x14ac:dyDescent="0.25">
      <c r="B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1"/>
    </row>
    <row r="112" spans="2:19" x14ac:dyDescent="0.25">
      <c r="B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1"/>
    </row>
    <row r="113" spans="2:19" x14ac:dyDescent="0.25">
      <c r="B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1"/>
    </row>
    <row r="114" spans="2:19" x14ac:dyDescent="0.25">
      <c r="B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1"/>
    </row>
    <row r="115" spans="2:19" x14ac:dyDescent="0.25">
      <c r="B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1"/>
    </row>
    <row r="116" spans="2:19" x14ac:dyDescent="0.25">
      <c r="B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1"/>
    </row>
    <row r="117" spans="2:19" x14ac:dyDescent="0.25">
      <c r="B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1"/>
    </row>
    <row r="118" spans="2:19" x14ac:dyDescent="0.25">
      <c r="B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1"/>
    </row>
    <row r="119" spans="2:19" x14ac:dyDescent="0.25">
      <c r="B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1"/>
    </row>
    <row r="120" spans="2:19" x14ac:dyDescent="0.25">
      <c r="B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1"/>
    </row>
    <row r="121" spans="2:19" x14ac:dyDescent="0.25">
      <c r="B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1"/>
    </row>
    <row r="122" spans="2:19" x14ac:dyDescent="0.25">
      <c r="B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1"/>
    </row>
    <row r="123" spans="2:19" x14ac:dyDescent="0.25">
      <c r="B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1"/>
    </row>
    <row r="124" spans="2:19" x14ac:dyDescent="0.25">
      <c r="B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1"/>
    </row>
    <row r="125" spans="2:19" x14ac:dyDescent="0.25">
      <c r="B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1"/>
    </row>
    <row r="126" spans="2:19" x14ac:dyDescent="0.25">
      <c r="B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1"/>
    </row>
    <row r="127" spans="2:19" x14ac:dyDescent="0.25">
      <c r="B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1"/>
    </row>
    <row r="128" spans="2:19" x14ac:dyDescent="0.25">
      <c r="B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1"/>
    </row>
    <row r="129" spans="2:19" x14ac:dyDescent="0.25">
      <c r="B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1"/>
    </row>
    <row r="130" spans="2:19" x14ac:dyDescent="0.25">
      <c r="B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1"/>
    </row>
    <row r="131" spans="2:19" x14ac:dyDescent="0.25">
      <c r="B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1"/>
    </row>
    <row r="132" spans="2:19" x14ac:dyDescent="0.25">
      <c r="B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1"/>
    </row>
    <row r="133" spans="2:19" x14ac:dyDescent="0.25">
      <c r="B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1"/>
    </row>
    <row r="134" spans="2:19" x14ac:dyDescent="0.25">
      <c r="B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1"/>
    </row>
    <row r="135" spans="2:19" x14ac:dyDescent="0.25">
      <c r="B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1"/>
    </row>
    <row r="136" spans="2:19" x14ac:dyDescent="0.25">
      <c r="B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1"/>
    </row>
    <row r="137" spans="2:19" x14ac:dyDescent="0.25">
      <c r="B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1"/>
    </row>
    <row r="138" spans="2:19" x14ac:dyDescent="0.25">
      <c r="B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1"/>
    </row>
    <row r="139" spans="2:19" x14ac:dyDescent="0.25">
      <c r="B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1"/>
    </row>
    <row r="140" spans="2:19" x14ac:dyDescent="0.25">
      <c r="B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1"/>
    </row>
    <row r="141" spans="2:19" x14ac:dyDescent="0.25">
      <c r="B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1"/>
    </row>
    <row r="142" spans="2:19" x14ac:dyDescent="0.25">
      <c r="B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1"/>
    </row>
    <row r="143" spans="2:19" x14ac:dyDescent="0.25">
      <c r="B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1"/>
    </row>
    <row r="144" spans="2:19" x14ac:dyDescent="0.25">
      <c r="B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1"/>
    </row>
    <row r="145" spans="2:19" x14ac:dyDescent="0.25">
      <c r="B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1"/>
    </row>
    <row r="146" spans="2:19" x14ac:dyDescent="0.25">
      <c r="B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1"/>
    </row>
    <row r="147" spans="2:19" x14ac:dyDescent="0.25">
      <c r="B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1"/>
    </row>
    <row r="148" spans="2:19" x14ac:dyDescent="0.25">
      <c r="B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1"/>
    </row>
    <row r="149" spans="2:19" x14ac:dyDescent="0.25">
      <c r="B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1"/>
    </row>
    <row r="150" spans="2:19" x14ac:dyDescent="0.25">
      <c r="B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1"/>
    </row>
    <row r="151" spans="2:19" x14ac:dyDescent="0.25">
      <c r="B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1"/>
    </row>
    <row r="152" spans="2:19" x14ac:dyDescent="0.25">
      <c r="B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1"/>
    </row>
    <row r="153" spans="2:19" x14ac:dyDescent="0.25">
      <c r="B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1"/>
    </row>
    <row r="154" spans="2:19" x14ac:dyDescent="0.25">
      <c r="B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1"/>
    </row>
    <row r="155" spans="2:19" x14ac:dyDescent="0.25">
      <c r="B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1"/>
    </row>
    <row r="156" spans="2:19" x14ac:dyDescent="0.25">
      <c r="B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1"/>
    </row>
    <row r="157" spans="2:19" x14ac:dyDescent="0.25">
      <c r="B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1"/>
    </row>
    <row r="158" spans="2:19" x14ac:dyDescent="0.25">
      <c r="B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1"/>
    </row>
    <row r="159" spans="2:19" x14ac:dyDescent="0.25">
      <c r="B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1"/>
    </row>
    <row r="160" spans="2:19" x14ac:dyDescent="0.25">
      <c r="B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1"/>
    </row>
    <row r="161" spans="2:19" x14ac:dyDescent="0.25">
      <c r="B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1"/>
    </row>
    <row r="162" spans="2:19" x14ac:dyDescent="0.25">
      <c r="B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1"/>
    </row>
    <row r="163" spans="2:19" x14ac:dyDescent="0.25">
      <c r="B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1"/>
    </row>
    <row r="164" spans="2:19" x14ac:dyDescent="0.25">
      <c r="B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1"/>
    </row>
    <row r="165" spans="2:19" x14ac:dyDescent="0.25">
      <c r="B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1"/>
    </row>
    <row r="166" spans="2:19" x14ac:dyDescent="0.25">
      <c r="B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1"/>
    </row>
    <row r="167" spans="2:19" x14ac:dyDescent="0.25">
      <c r="B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1"/>
    </row>
    <row r="168" spans="2:19" x14ac:dyDescent="0.25">
      <c r="B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1"/>
    </row>
    <row r="169" spans="2:19" x14ac:dyDescent="0.25">
      <c r="B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1"/>
    </row>
    <row r="170" spans="2:19" x14ac:dyDescent="0.25">
      <c r="B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1"/>
    </row>
    <row r="171" spans="2:19" x14ac:dyDescent="0.25">
      <c r="B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1"/>
    </row>
    <row r="172" spans="2:19" x14ac:dyDescent="0.25">
      <c r="B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1"/>
    </row>
    <row r="173" spans="2:19" x14ac:dyDescent="0.25">
      <c r="B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1"/>
    </row>
    <row r="174" spans="2:19" x14ac:dyDescent="0.25">
      <c r="B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1"/>
    </row>
    <row r="175" spans="2:19" x14ac:dyDescent="0.25">
      <c r="B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1"/>
    </row>
    <row r="176" spans="2:19" x14ac:dyDescent="0.25">
      <c r="B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1"/>
    </row>
    <row r="177" spans="2:19" x14ac:dyDescent="0.25">
      <c r="B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1"/>
    </row>
    <row r="178" spans="2:19" x14ac:dyDescent="0.25">
      <c r="B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1"/>
    </row>
    <row r="179" spans="2:19" x14ac:dyDescent="0.25">
      <c r="B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1"/>
    </row>
    <row r="180" spans="2:19" x14ac:dyDescent="0.25">
      <c r="B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1"/>
    </row>
    <row r="181" spans="2:19" x14ac:dyDescent="0.25">
      <c r="B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1"/>
    </row>
    <row r="182" spans="2:19" x14ac:dyDescent="0.25">
      <c r="B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1"/>
    </row>
    <row r="183" spans="2:19" x14ac:dyDescent="0.25">
      <c r="B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1"/>
    </row>
    <row r="184" spans="2:19" x14ac:dyDescent="0.25">
      <c r="B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1"/>
    </row>
    <row r="185" spans="2:19" x14ac:dyDescent="0.25">
      <c r="B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1"/>
    </row>
    <row r="186" spans="2:19" x14ac:dyDescent="0.25">
      <c r="B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1"/>
    </row>
    <row r="187" spans="2:19" x14ac:dyDescent="0.25">
      <c r="B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1"/>
    </row>
    <row r="188" spans="2:19" x14ac:dyDescent="0.25">
      <c r="B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1"/>
    </row>
    <row r="189" spans="2:19" x14ac:dyDescent="0.25">
      <c r="B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1"/>
    </row>
    <row r="190" spans="2:19" x14ac:dyDescent="0.25">
      <c r="B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1"/>
    </row>
    <row r="191" spans="2:19" x14ac:dyDescent="0.25">
      <c r="B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1"/>
    </row>
    <row r="192" spans="2:19" x14ac:dyDescent="0.25">
      <c r="B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1"/>
    </row>
    <row r="193" spans="2:19" x14ac:dyDescent="0.25">
      <c r="B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1"/>
    </row>
    <row r="194" spans="2:19" x14ac:dyDescent="0.25">
      <c r="B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1"/>
    </row>
    <row r="195" spans="2:19" x14ac:dyDescent="0.25">
      <c r="B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1"/>
    </row>
    <row r="196" spans="2:19" x14ac:dyDescent="0.25">
      <c r="B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1"/>
    </row>
    <row r="197" spans="2:19" x14ac:dyDescent="0.25">
      <c r="B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1"/>
    </row>
    <row r="198" spans="2:19" x14ac:dyDescent="0.25">
      <c r="B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1"/>
    </row>
    <row r="199" spans="2:19" x14ac:dyDescent="0.25">
      <c r="B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1"/>
    </row>
    <row r="200" spans="2:19" x14ac:dyDescent="0.25">
      <c r="B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1"/>
    </row>
    <row r="201" spans="2:19" x14ac:dyDescent="0.25">
      <c r="B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1"/>
    </row>
    <row r="202" spans="2:19" x14ac:dyDescent="0.25">
      <c r="B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1"/>
    </row>
    <row r="203" spans="2:19" x14ac:dyDescent="0.25">
      <c r="B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1"/>
    </row>
    <row r="204" spans="2:19" x14ac:dyDescent="0.25">
      <c r="B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1"/>
    </row>
    <row r="205" spans="2:19" x14ac:dyDescent="0.25">
      <c r="B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1"/>
    </row>
    <row r="206" spans="2:19" x14ac:dyDescent="0.25">
      <c r="B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1"/>
    </row>
    <row r="207" spans="2:19" x14ac:dyDescent="0.25">
      <c r="B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1"/>
    </row>
    <row r="208" spans="2:19" x14ac:dyDescent="0.25">
      <c r="B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1"/>
    </row>
    <row r="209" spans="2:19" x14ac:dyDescent="0.25">
      <c r="B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1"/>
    </row>
    <row r="210" spans="2:19" x14ac:dyDescent="0.25">
      <c r="B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1"/>
    </row>
    <row r="211" spans="2:19" x14ac:dyDescent="0.25">
      <c r="B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1"/>
    </row>
    <row r="212" spans="2:19" x14ac:dyDescent="0.25">
      <c r="B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1"/>
    </row>
    <row r="213" spans="2:19" x14ac:dyDescent="0.25">
      <c r="B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1"/>
    </row>
    <row r="214" spans="2:19" x14ac:dyDescent="0.25">
      <c r="B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1"/>
    </row>
    <row r="215" spans="2:19" x14ac:dyDescent="0.25">
      <c r="B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1"/>
    </row>
    <row r="216" spans="2:19" x14ac:dyDescent="0.25">
      <c r="B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1"/>
    </row>
    <row r="217" spans="2:19" x14ac:dyDescent="0.25">
      <c r="B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1"/>
    </row>
    <row r="218" spans="2:19" x14ac:dyDescent="0.25">
      <c r="B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1"/>
    </row>
    <row r="219" spans="2:19" x14ac:dyDescent="0.25">
      <c r="B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1"/>
    </row>
    <row r="220" spans="2:19" x14ac:dyDescent="0.25">
      <c r="B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1"/>
    </row>
    <row r="221" spans="2:19" x14ac:dyDescent="0.25">
      <c r="B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1"/>
    </row>
    <row r="222" spans="2:19" x14ac:dyDescent="0.25">
      <c r="B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1"/>
    </row>
    <row r="223" spans="2:19" x14ac:dyDescent="0.25">
      <c r="B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1"/>
    </row>
    <row r="224" spans="2:19" x14ac:dyDescent="0.25">
      <c r="B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1"/>
    </row>
    <row r="225" spans="2:19" x14ac:dyDescent="0.25">
      <c r="B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1"/>
    </row>
    <row r="226" spans="2:19" x14ac:dyDescent="0.25">
      <c r="B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1"/>
    </row>
    <row r="227" spans="2:19" x14ac:dyDescent="0.25">
      <c r="B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1"/>
    </row>
    <row r="228" spans="2:19" x14ac:dyDescent="0.25">
      <c r="B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1"/>
    </row>
    <row r="229" spans="2:19" x14ac:dyDescent="0.25">
      <c r="B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1"/>
    </row>
    <row r="230" spans="2:19" x14ac:dyDescent="0.25">
      <c r="B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1"/>
    </row>
    <row r="231" spans="2:19" x14ac:dyDescent="0.25">
      <c r="B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1"/>
    </row>
    <row r="232" spans="2:19" x14ac:dyDescent="0.25">
      <c r="B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1"/>
    </row>
    <row r="233" spans="2:19" x14ac:dyDescent="0.25">
      <c r="B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1"/>
    </row>
    <row r="234" spans="2:19" x14ac:dyDescent="0.25">
      <c r="B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1"/>
    </row>
    <row r="235" spans="2:19" x14ac:dyDescent="0.25">
      <c r="B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1"/>
    </row>
    <row r="236" spans="2:19" x14ac:dyDescent="0.25">
      <c r="B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1"/>
    </row>
    <row r="237" spans="2:19" x14ac:dyDescent="0.25">
      <c r="B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1"/>
    </row>
    <row r="238" spans="2:19" x14ac:dyDescent="0.25">
      <c r="B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1"/>
    </row>
    <row r="239" spans="2:19" x14ac:dyDescent="0.25">
      <c r="B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1"/>
    </row>
    <row r="240" spans="2:19" x14ac:dyDescent="0.25">
      <c r="B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1"/>
    </row>
    <row r="241" spans="2:19" x14ac:dyDescent="0.25">
      <c r="B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1"/>
    </row>
    <row r="242" spans="2:19" x14ac:dyDescent="0.25">
      <c r="B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1"/>
    </row>
    <row r="243" spans="2:19" x14ac:dyDescent="0.25">
      <c r="B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1"/>
    </row>
    <row r="244" spans="2:19" x14ac:dyDescent="0.25">
      <c r="B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1"/>
    </row>
    <row r="245" spans="2:19" x14ac:dyDescent="0.25">
      <c r="B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1"/>
    </row>
    <row r="246" spans="2:19" x14ac:dyDescent="0.25">
      <c r="B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1"/>
    </row>
    <row r="247" spans="2:19" x14ac:dyDescent="0.25">
      <c r="B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1"/>
    </row>
    <row r="248" spans="2:19" x14ac:dyDescent="0.25">
      <c r="B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1"/>
    </row>
    <row r="249" spans="2:19" x14ac:dyDescent="0.25">
      <c r="B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1"/>
    </row>
    <row r="250" spans="2:19" x14ac:dyDescent="0.25">
      <c r="B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1"/>
    </row>
    <row r="251" spans="2:19" x14ac:dyDescent="0.25">
      <c r="B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1"/>
    </row>
    <row r="252" spans="2:19" x14ac:dyDescent="0.25">
      <c r="B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1"/>
    </row>
    <row r="253" spans="2:19" x14ac:dyDescent="0.25">
      <c r="B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1"/>
    </row>
    <row r="254" spans="2:19" x14ac:dyDescent="0.25">
      <c r="B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1"/>
    </row>
    <row r="255" spans="2:19" x14ac:dyDescent="0.25">
      <c r="B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1"/>
    </row>
    <row r="256" spans="2:19" x14ac:dyDescent="0.25">
      <c r="B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1"/>
    </row>
    <row r="257" spans="2:19" x14ac:dyDescent="0.25">
      <c r="B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1"/>
    </row>
    <row r="258" spans="2:19" x14ac:dyDescent="0.25">
      <c r="B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1"/>
    </row>
    <row r="259" spans="2:19" x14ac:dyDescent="0.25">
      <c r="B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1"/>
    </row>
    <row r="260" spans="2:19" x14ac:dyDescent="0.25">
      <c r="B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1"/>
    </row>
    <row r="261" spans="2:19" x14ac:dyDescent="0.25">
      <c r="B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1"/>
    </row>
    <row r="262" spans="2:19" x14ac:dyDescent="0.25">
      <c r="B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1"/>
    </row>
    <row r="263" spans="2:19" x14ac:dyDescent="0.25">
      <c r="B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1"/>
    </row>
    <row r="264" spans="2:19" x14ac:dyDescent="0.25">
      <c r="B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1"/>
    </row>
    <row r="265" spans="2:19" x14ac:dyDescent="0.25">
      <c r="B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1"/>
    </row>
    <row r="266" spans="2:19" x14ac:dyDescent="0.25">
      <c r="B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1"/>
    </row>
    <row r="267" spans="2:19" x14ac:dyDescent="0.25">
      <c r="B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1"/>
    </row>
    <row r="268" spans="2:19" x14ac:dyDescent="0.25">
      <c r="B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1"/>
    </row>
    <row r="269" spans="2:19" x14ac:dyDescent="0.25">
      <c r="B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1"/>
    </row>
    <row r="270" spans="2:19" x14ac:dyDescent="0.25">
      <c r="B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1"/>
    </row>
    <row r="271" spans="2:19" x14ac:dyDescent="0.25">
      <c r="B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1"/>
    </row>
    <row r="272" spans="2:19" x14ac:dyDescent="0.25">
      <c r="B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1"/>
    </row>
    <row r="273" spans="2:19" x14ac:dyDescent="0.25">
      <c r="B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1"/>
    </row>
    <row r="274" spans="2:19" x14ac:dyDescent="0.25">
      <c r="B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1"/>
    </row>
    <row r="275" spans="2:19" x14ac:dyDescent="0.25">
      <c r="B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1"/>
    </row>
    <row r="276" spans="2:19" x14ac:dyDescent="0.25">
      <c r="B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1"/>
    </row>
    <row r="277" spans="2:19" x14ac:dyDescent="0.25">
      <c r="B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1"/>
    </row>
    <row r="278" spans="2:19" x14ac:dyDescent="0.25">
      <c r="B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1"/>
    </row>
    <row r="279" spans="2:19" x14ac:dyDescent="0.25">
      <c r="B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1"/>
    </row>
    <row r="280" spans="2:19" x14ac:dyDescent="0.25">
      <c r="B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1"/>
    </row>
    <row r="281" spans="2:19" x14ac:dyDescent="0.25">
      <c r="B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1"/>
    </row>
    <row r="282" spans="2:19" x14ac:dyDescent="0.25">
      <c r="B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1"/>
    </row>
    <row r="283" spans="2:19" x14ac:dyDescent="0.25">
      <c r="B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1"/>
    </row>
    <row r="284" spans="2:19" x14ac:dyDescent="0.25">
      <c r="B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1"/>
    </row>
    <row r="285" spans="2:19" x14ac:dyDescent="0.25">
      <c r="B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1"/>
    </row>
    <row r="286" spans="2:19" x14ac:dyDescent="0.25">
      <c r="B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1"/>
    </row>
    <row r="287" spans="2:19" x14ac:dyDescent="0.25">
      <c r="B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1"/>
    </row>
    <row r="288" spans="2:19" x14ac:dyDescent="0.25">
      <c r="B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1"/>
    </row>
    <row r="289" spans="2:19" x14ac:dyDescent="0.25">
      <c r="B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1"/>
    </row>
    <row r="290" spans="2:19" x14ac:dyDescent="0.25">
      <c r="B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1"/>
    </row>
    <row r="291" spans="2:19" x14ac:dyDescent="0.25">
      <c r="B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1"/>
    </row>
    <row r="292" spans="2:19" x14ac:dyDescent="0.25">
      <c r="B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1"/>
    </row>
    <row r="293" spans="2:19" x14ac:dyDescent="0.25">
      <c r="B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1"/>
    </row>
    <row r="294" spans="2:19" x14ac:dyDescent="0.25">
      <c r="B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1"/>
    </row>
    <row r="295" spans="2:19" x14ac:dyDescent="0.25">
      <c r="B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1"/>
    </row>
    <row r="296" spans="2:19" x14ac:dyDescent="0.25">
      <c r="B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1"/>
    </row>
    <row r="297" spans="2:19" x14ac:dyDescent="0.25">
      <c r="B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1"/>
    </row>
    <row r="298" spans="2:19" x14ac:dyDescent="0.25">
      <c r="B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1"/>
    </row>
    <row r="299" spans="2:19" x14ac:dyDescent="0.25">
      <c r="B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1"/>
    </row>
    <row r="300" spans="2:19" x14ac:dyDescent="0.25">
      <c r="B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1"/>
    </row>
    <row r="301" spans="2:19" x14ac:dyDescent="0.25">
      <c r="B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1"/>
    </row>
    <row r="302" spans="2:19" x14ac:dyDescent="0.25">
      <c r="B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1"/>
    </row>
    <row r="303" spans="2:19" x14ac:dyDescent="0.25">
      <c r="B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1"/>
    </row>
    <row r="304" spans="2:19" x14ac:dyDescent="0.25">
      <c r="B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1"/>
    </row>
    <row r="305" spans="2:19" x14ac:dyDescent="0.25">
      <c r="B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1"/>
    </row>
    <row r="306" spans="2:19" x14ac:dyDescent="0.25">
      <c r="B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1"/>
    </row>
    <row r="307" spans="2:19" x14ac:dyDescent="0.25">
      <c r="B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1"/>
    </row>
    <row r="308" spans="2:19" x14ac:dyDescent="0.25">
      <c r="B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1"/>
    </row>
    <row r="309" spans="2:19" x14ac:dyDescent="0.25">
      <c r="B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1"/>
    </row>
    <row r="310" spans="2:19" x14ac:dyDescent="0.25">
      <c r="B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1"/>
    </row>
    <row r="311" spans="2:19" x14ac:dyDescent="0.25">
      <c r="B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1"/>
    </row>
    <row r="312" spans="2:19" x14ac:dyDescent="0.25">
      <c r="B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1"/>
    </row>
    <row r="313" spans="2:19" x14ac:dyDescent="0.25">
      <c r="B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1"/>
    </row>
    <row r="314" spans="2:19" x14ac:dyDescent="0.25">
      <c r="B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1"/>
    </row>
    <row r="315" spans="2:19" x14ac:dyDescent="0.25">
      <c r="B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1"/>
    </row>
    <row r="316" spans="2:19" x14ac:dyDescent="0.25">
      <c r="B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1"/>
    </row>
    <row r="317" spans="2:19" x14ac:dyDescent="0.25">
      <c r="B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1"/>
    </row>
    <row r="318" spans="2:19" x14ac:dyDescent="0.25">
      <c r="B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1"/>
    </row>
    <row r="319" spans="2:19" x14ac:dyDescent="0.25">
      <c r="B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1"/>
    </row>
    <row r="320" spans="2:19" x14ac:dyDescent="0.25">
      <c r="B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1"/>
    </row>
    <row r="321" spans="2:19" x14ac:dyDescent="0.25">
      <c r="B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1"/>
    </row>
    <row r="322" spans="2:19" x14ac:dyDescent="0.25">
      <c r="B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1"/>
    </row>
    <row r="323" spans="2:19" x14ac:dyDescent="0.25">
      <c r="B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1"/>
    </row>
    <row r="324" spans="2:19" x14ac:dyDescent="0.25">
      <c r="B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1"/>
    </row>
    <row r="325" spans="2:19" x14ac:dyDescent="0.25">
      <c r="B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1"/>
    </row>
    <row r="326" spans="2:19" x14ac:dyDescent="0.25">
      <c r="B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1"/>
    </row>
    <row r="327" spans="2:19" x14ac:dyDescent="0.25">
      <c r="B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1"/>
    </row>
    <row r="328" spans="2:19" x14ac:dyDescent="0.25">
      <c r="B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1"/>
    </row>
    <row r="329" spans="2:19" x14ac:dyDescent="0.25">
      <c r="B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1"/>
    </row>
    <row r="330" spans="2:19" x14ac:dyDescent="0.25">
      <c r="B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1"/>
    </row>
    <row r="331" spans="2:19" x14ac:dyDescent="0.25">
      <c r="B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1"/>
    </row>
    <row r="332" spans="2:19" x14ac:dyDescent="0.25">
      <c r="B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1"/>
    </row>
    <row r="333" spans="2:19" x14ac:dyDescent="0.25">
      <c r="B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1"/>
    </row>
    <row r="334" spans="2:19" x14ac:dyDescent="0.25">
      <c r="B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1"/>
    </row>
    <row r="335" spans="2:19" x14ac:dyDescent="0.25">
      <c r="B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1"/>
    </row>
    <row r="336" spans="2:19" x14ac:dyDescent="0.25">
      <c r="B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1"/>
    </row>
    <row r="337" spans="2:19" x14ac:dyDescent="0.25">
      <c r="B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1"/>
    </row>
    <row r="338" spans="2:19" x14ac:dyDescent="0.25">
      <c r="B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1"/>
    </row>
    <row r="339" spans="2:19" x14ac:dyDescent="0.25">
      <c r="B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1"/>
    </row>
    <row r="340" spans="2:19" x14ac:dyDescent="0.25">
      <c r="B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1"/>
    </row>
    <row r="341" spans="2:19" x14ac:dyDescent="0.25">
      <c r="B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1"/>
    </row>
    <row r="342" spans="2:19" x14ac:dyDescent="0.25">
      <c r="B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1"/>
    </row>
    <row r="343" spans="2:19" x14ac:dyDescent="0.25">
      <c r="B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1"/>
    </row>
    <row r="344" spans="2:19" x14ac:dyDescent="0.25">
      <c r="B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1"/>
    </row>
    <row r="345" spans="2:19" x14ac:dyDescent="0.25">
      <c r="B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1"/>
    </row>
    <row r="346" spans="2:19" x14ac:dyDescent="0.25">
      <c r="B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1"/>
    </row>
    <row r="347" spans="2:19" x14ac:dyDescent="0.25">
      <c r="B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1"/>
    </row>
    <row r="348" spans="2:19" x14ac:dyDescent="0.25">
      <c r="B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1"/>
    </row>
    <row r="349" spans="2:19" x14ac:dyDescent="0.25">
      <c r="B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1"/>
    </row>
    <row r="350" spans="2:19" x14ac:dyDescent="0.25">
      <c r="B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1"/>
    </row>
    <row r="351" spans="2:19" x14ac:dyDescent="0.25">
      <c r="B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1"/>
    </row>
    <row r="352" spans="2:19" x14ac:dyDescent="0.25">
      <c r="B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1"/>
    </row>
    <row r="353" spans="2:19" x14ac:dyDescent="0.25">
      <c r="B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1"/>
    </row>
    <row r="354" spans="2:19" x14ac:dyDescent="0.25">
      <c r="B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1"/>
    </row>
    <row r="355" spans="2:19" x14ac:dyDescent="0.25">
      <c r="B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1"/>
    </row>
    <row r="356" spans="2:19" x14ac:dyDescent="0.25">
      <c r="B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1"/>
    </row>
    <row r="357" spans="2:19" x14ac:dyDescent="0.25">
      <c r="B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1"/>
    </row>
    <row r="358" spans="2:19" x14ac:dyDescent="0.25">
      <c r="B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1"/>
    </row>
    <row r="359" spans="2:19" x14ac:dyDescent="0.25">
      <c r="B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1"/>
    </row>
    <row r="360" spans="2:19" x14ac:dyDescent="0.25">
      <c r="B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1"/>
    </row>
    <row r="361" spans="2:19" x14ac:dyDescent="0.25">
      <c r="B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1"/>
    </row>
    <row r="362" spans="2:19" x14ac:dyDescent="0.25">
      <c r="B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1"/>
    </row>
    <row r="363" spans="2:19" x14ac:dyDescent="0.25">
      <c r="B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1"/>
    </row>
    <row r="364" spans="2:19" x14ac:dyDescent="0.25">
      <c r="B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1"/>
    </row>
    <row r="365" spans="2:19" x14ac:dyDescent="0.25">
      <c r="B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1"/>
    </row>
    <row r="366" spans="2:19" x14ac:dyDescent="0.25">
      <c r="B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1"/>
    </row>
    <row r="367" spans="2:19" x14ac:dyDescent="0.25">
      <c r="B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1"/>
    </row>
    <row r="368" spans="2:19" x14ac:dyDescent="0.25">
      <c r="B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1"/>
    </row>
    <row r="369" spans="2:19" x14ac:dyDescent="0.25">
      <c r="B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1"/>
    </row>
    <row r="370" spans="2:19" x14ac:dyDescent="0.25">
      <c r="B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1"/>
    </row>
    <row r="371" spans="2:19" x14ac:dyDescent="0.25">
      <c r="B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1"/>
    </row>
    <row r="372" spans="2:19" x14ac:dyDescent="0.25">
      <c r="B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1"/>
    </row>
    <row r="373" spans="2:19" x14ac:dyDescent="0.25">
      <c r="B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1"/>
    </row>
    <row r="374" spans="2:19" x14ac:dyDescent="0.25">
      <c r="B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1"/>
    </row>
    <row r="375" spans="2:19" x14ac:dyDescent="0.25">
      <c r="B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1"/>
    </row>
    <row r="376" spans="2:19" x14ac:dyDescent="0.25">
      <c r="B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1"/>
    </row>
    <row r="377" spans="2:19" x14ac:dyDescent="0.25">
      <c r="B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1"/>
    </row>
    <row r="378" spans="2:19" x14ac:dyDescent="0.25">
      <c r="B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1"/>
    </row>
    <row r="379" spans="2:19" x14ac:dyDescent="0.25">
      <c r="B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1"/>
    </row>
    <row r="380" spans="2:19" x14ac:dyDescent="0.25">
      <c r="B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1"/>
    </row>
    <row r="381" spans="2:19" x14ac:dyDescent="0.25">
      <c r="B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1"/>
    </row>
    <row r="382" spans="2:19" x14ac:dyDescent="0.25">
      <c r="B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1"/>
    </row>
    <row r="383" spans="2:19" x14ac:dyDescent="0.25">
      <c r="B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1"/>
    </row>
    <row r="384" spans="2:19" x14ac:dyDescent="0.25">
      <c r="B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1"/>
    </row>
    <row r="385" spans="2:19" x14ac:dyDescent="0.25">
      <c r="B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1"/>
    </row>
    <row r="386" spans="2:19" x14ac:dyDescent="0.25">
      <c r="B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1"/>
    </row>
    <row r="387" spans="2:19" x14ac:dyDescent="0.25">
      <c r="B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1"/>
    </row>
    <row r="388" spans="2:19" x14ac:dyDescent="0.25">
      <c r="B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1"/>
    </row>
    <row r="389" spans="2:19" x14ac:dyDescent="0.25">
      <c r="B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1"/>
    </row>
    <row r="390" spans="2:19" x14ac:dyDescent="0.25">
      <c r="B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1"/>
    </row>
    <row r="391" spans="2:19" x14ac:dyDescent="0.25">
      <c r="B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1"/>
    </row>
    <row r="392" spans="2:19" x14ac:dyDescent="0.25">
      <c r="B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1"/>
    </row>
    <row r="393" spans="2:19" x14ac:dyDescent="0.25">
      <c r="B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1"/>
    </row>
    <row r="394" spans="2:19" x14ac:dyDescent="0.25">
      <c r="B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1"/>
    </row>
    <row r="395" spans="2:19" x14ac:dyDescent="0.25">
      <c r="B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1"/>
    </row>
    <row r="396" spans="2:19" x14ac:dyDescent="0.25">
      <c r="B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1"/>
    </row>
    <row r="397" spans="2:19" x14ac:dyDescent="0.25">
      <c r="B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1"/>
    </row>
    <row r="398" spans="2:19" x14ac:dyDescent="0.25">
      <c r="B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1"/>
    </row>
    <row r="399" spans="2:19" x14ac:dyDescent="0.25">
      <c r="B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1"/>
    </row>
    <row r="400" spans="2:19" x14ac:dyDescent="0.25">
      <c r="B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1"/>
    </row>
    <row r="401" spans="2:19" x14ac:dyDescent="0.25">
      <c r="B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1"/>
    </row>
    <row r="402" spans="2:19" x14ac:dyDescent="0.25">
      <c r="B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1"/>
    </row>
    <row r="403" spans="2:19" x14ac:dyDescent="0.25">
      <c r="B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1"/>
    </row>
    <row r="404" spans="2:19" x14ac:dyDescent="0.25">
      <c r="B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1"/>
    </row>
    <row r="405" spans="2:19" x14ac:dyDescent="0.25">
      <c r="B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1"/>
    </row>
    <row r="406" spans="2:19" x14ac:dyDescent="0.25">
      <c r="B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1"/>
    </row>
    <row r="407" spans="2:19" x14ac:dyDescent="0.25">
      <c r="B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1"/>
    </row>
    <row r="408" spans="2:19" x14ac:dyDescent="0.25">
      <c r="B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1"/>
    </row>
    <row r="409" spans="2:19" x14ac:dyDescent="0.25">
      <c r="B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1"/>
    </row>
    <row r="410" spans="2:19" x14ac:dyDescent="0.25">
      <c r="B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1"/>
    </row>
    <row r="411" spans="2:19" x14ac:dyDescent="0.25">
      <c r="B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1"/>
    </row>
    <row r="412" spans="2:19" x14ac:dyDescent="0.25">
      <c r="B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1"/>
    </row>
    <row r="413" spans="2:19" x14ac:dyDescent="0.25">
      <c r="B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1"/>
    </row>
    <row r="414" spans="2:19" x14ac:dyDescent="0.25">
      <c r="B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1"/>
    </row>
    <row r="415" spans="2:19" x14ac:dyDescent="0.25">
      <c r="B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1"/>
    </row>
    <row r="416" spans="2:19" x14ac:dyDescent="0.25">
      <c r="B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1"/>
    </row>
    <row r="417" spans="2:19" x14ac:dyDescent="0.25">
      <c r="B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1"/>
    </row>
    <row r="418" spans="2:19" x14ac:dyDescent="0.25">
      <c r="B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1"/>
    </row>
    <row r="419" spans="2:19" x14ac:dyDescent="0.25">
      <c r="B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1"/>
    </row>
    <row r="420" spans="2:19" x14ac:dyDescent="0.25">
      <c r="B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1"/>
    </row>
    <row r="421" spans="2:19" x14ac:dyDescent="0.25">
      <c r="B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1"/>
    </row>
    <row r="422" spans="2:19" x14ac:dyDescent="0.25">
      <c r="B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1"/>
    </row>
    <row r="423" spans="2:19" x14ac:dyDescent="0.25">
      <c r="B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1"/>
    </row>
    <row r="424" spans="2:19" x14ac:dyDescent="0.25">
      <c r="B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1"/>
    </row>
    <row r="425" spans="2:19" x14ac:dyDescent="0.25">
      <c r="B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1"/>
    </row>
    <row r="426" spans="2:19" x14ac:dyDescent="0.25">
      <c r="B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1"/>
    </row>
    <row r="427" spans="2:19" x14ac:dyDescent="0.25">
      <c r="B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1"/>
    </row>
    <row r="428" spans="2:19" x14ac:dyDescent="0.25">
      <c r="B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1"/>
    </row>
    <row r="429" spans="2:19" x14ac:dyDescent="0.25">
      <c r="B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1"/>
    </row>
    <row r="430" spans="2:19" x14ac:dyDescent="0.25">
      <c r="B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1"/>
    </row>
    <row r="431" spans="2:19" x14ac:dyDescent="0.25">
      <c r="B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1"/>
    </row>
    <row r="432" spans="2:19" x14ac:dyDescent="0.25">
      <c r="B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1"/>
    </row>
    <row r="433" spans="2:19" x14ac:dyDescent="0.25">
      <c r="B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1"/>
    </row>
    <row r="434" spans="2:19" x14ac:dyDescent="0.25">
      <c r="B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1"/>
    </row>
    <row r="435" spans="2:19" x14ac:dyDescent="0.25">
      <c r="B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1"/>
    </row>
    <row r="436" spans="2:19" x14ac:dyDescent="0.25">
      <c r="B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1"/>
    </row>
    <row r="437" spans="2:19" x14ac:dyDescent="0.25">
      <c r="B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1"/>
    </row>
    <row r="438" spans="2:19" x14ac:dyDescent="0.25">
      <c r="B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1"/>
    </row>
    <row r="439" spans="2:19" x14ac:dyDescent="0.25">
      <c r="B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1"/>
    </row>
    <row r="440" spans="2:19" x14ac:dyDescent="0.25">
      <c r="B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1"/>
    </row>
    <row r="441" spans="2:19" x14ac:dyDescent="0.25">
      <c r="B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1"/>
    </row>
    <row r="442" spans="2:19" x14ac:dyDescent="0.25">
      <c r="B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1"/>
    </row>
    <row r="443" spans="2:19" x14ac:dyDescent="0.25">
      <c r="B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1"/>
    </row>
    <row r="444" spans="2:19" x14ac:dyDescent="0.25">
      <c r="B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1"/>
    </row>
    <row r="445" spans="2:19" x14ac:dyDescent="0.25">
      <c r="B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1"/>
    </row>
    <row r="446" spans="2:19" x14ac:dyDescent="0.25">
      <c r="B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1"/>
    </row>
    <row r="447" spans="2:19" x14ac:dyDescent="0.25">
      <c r="B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1"/>
    </row>
    <row r="448" spans="2:19" x14ac:dyDescent="0.25">
      <c r="B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1"/>
    </row>
    <row r="449" spans="2:19" x14ac:dyDescent="0.25">
      <c r="B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1"/>
    </row>
    <row r="450" spans="2:19" x14ac:dyDescent="0.25">
      <c r="B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1"/>
    </row>
    <row r="451" spans="2:19" x14ac:dyDescent="0.25">
      <c r="B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1"/>
    </row>
    <row r="452" spans="2:19" x14ac:dyDescent="0.25">
      <c r="B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1"/>
    </row>
    <row r="453" spans="2:19" x14ac:dyDescent="0.25">
      <c r="B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1"/>
    </row>
    <row r="454" spans="2:19" x14ac:dyDescent="0.25">
      <c r="B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1"/>
    </row>
    <row r="455" spans="2:19" x14ac:dyDescent="0.25">
      <c r="B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1"/>
    </row>
    <row r="456" spans="2:19" x14ac:dyDescent="0.25">
      <c r="B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1"/>
    </row>
    <row r="457" spans="2:19" x14ac:dyDescent="0.25">
      <c r="B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1"/>
    </row>
    <row r="458" spans="2:19" x14ac:dyDescent="0.25">
      <c r="B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1"/>
    </row>
    <row r="459" spans="2:19" x14ac:dyDescent="0.25">
      <c r="B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1"/>
    </row>
    <row r="460" spans="2:19" x14ac:dyDescent="0.25">
      <c r="B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1"/>
    </row>
    <row r="461" spans="2:19" x14ac:dyDescent="0.25">
      <c r="B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1"/>
    </row>
    <row r="462" spans="2:19" x14ac:dyDescent="0.25">
      <c r="B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1"/>
    </row>
    <row r="463" spans="2:19" x14ac:dyDescent="0.25">
      <c r="B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1"/>
    </row>
    <row r="464" spans="2:19" x14ac:dyDescent="0.25">
      <c r="B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1"/>
    </row>
    <row r="465" spans="2:19" x14ac:dyDescent="0.25">
      <c r="B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1"/>
    </row>
    <row r="466" spans="2:19" x14ac:dyDescent="0.25">
      <c r="B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1"/>
    </row>
    <row r="467" spans="2:19" x14ac:dyDescent="0.25">
      <c r="B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1"/>
    </row>
    <row r="468" spans="2:19" x14ac:dyDescent="0.25">
      <c r="B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1"/>
    </row>
    <row r="469" spans="2:19" x14ac:dyDescent="0.25">
      <c r="B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1"/>
    </row>
    <row r="470" spans="2:19" x14ac:dyDescent="0.25">
      <c r="B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1"/>
    </row>
    <row r="471" spans="2:19" x14ac:dyDescent="0.25">
      <c r="B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1"/>
    </row>
    <row r="472" spans="2:19" x14ac:dyDescent="0.25">
      <c r="B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1"/>
    </row>
    <row r="473" spans="2:19" x14ac:dyDescent="0.25">
      <c r="B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1"/>
    </row>
    <row r="474" spans="2:19" x14ac:dyDescent="0.25">
      <c r="B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1"/>
    </row>
    <row r="475" spans="2:19" x14ac:dyDescent="0.25">
      <c r="B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1"/>
    </row>
    <row r="476" spans="2:19" x14ac:dyDescent="0.25">
      <c r="B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1"/>
    </row>
    <row r="477" spans="2:19" x14ac:dyDescent="0.25">
      <c r="B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1"/>
    </row>
    <row r="478" spans="2:19" x14ac:dyDescent="0.25">
      <c r="B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1"/>
    </row>
    <row r="479" spans="2:19" x14ac:dyDescent="0.25">
      <c r="B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1"/>
    </row>
    <row r="480" spans="2:19" x14ac:dyDescent="0.25">
      <c r="B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1"/>
    </row>
    <row r="481" spans="2:19" x14ac:dyDescent="0.25">
      <c r="B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1"/>
    </row>
    <row r="482" spans="2:19" x14ac:dyDescent="0.25">
      <c r="B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1"/>
    </row>
    <row r="483" spans="2:19" x14ac:dyDescent="0.25">
      <c r="B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1"/>
    </row>
    <row r="484" spans="2:19" x14ac:dyDescent="0.25">
      <c r="B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1"/>
    </row>
    <row r="485" spans="2:19" x14ac:dyDescent="0.25">
      <c r="B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1"/>
    </row>
    <row r="486" spans="2:19" x14ac:dyDescent="0.25">
      <c r="B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1"/>
    </row>
    <row r="487" spans="2:19" x14ac:dyDescent="0.25">
      <c r="B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1"/>
    </row>
    <row r="488" spans="2:19" x14ac:dyDescent="0.25">
      <c r="B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1"/>
    </row>
    <row r="489" spans="2:19" x14ac:dyDescent="0.25">
      <c r="B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1"/>
    </row>
    <row r="490" spans="2:19" x14ac:dyDescent="0.25">
      <c r="B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1"/>
    </row>
    <row r="491" spans="2:19" x14ac:dyDescent="0.25">
      <c r="B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1"/>
    </row>
    <row r="492" spans="2:19" x14ac:dyDescent="0.25">
      <c r="B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1"/>
    </row>
    <row r="493" spans="2:19" x14ac:dyDescent="0.25">
      <c r="B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1"/>
    </row>
    <row r="494" spans="2:19" x14ac:dyDescent="0.25">
      <c r="B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1"/>
    </row>
    <row r="495" spans="2:19" x14ac:dyDescent="0.25">
      <c r="B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1"/>
    </row>
    <row r="496" spans="2:19" x14ac:dyDescent="0.25">
      <c r="B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1"/>
    </row>
    <row r="497" spans="2:19" x14ac:dyDescent="0.25">
      <c r="B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1"/>
    </row>
    <row r="498" spans="2:19" x14ac:dyDescent="0.25">
      <c r="B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1"/>
    </row>
    <row r="499" spans="2:19" x14ac:dyDescent="0.25">
      <c r="B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1"/>
    </row>
    <row r="500" spans="2:19" x14ac:dyDescent="0.25">
      <c r="B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1"/>
    </row>
    <row r="501" spans="2:19" x14ac:dyDescent="0.25">
      <c r="B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1"/>
    </row>
    <row r="502" spans="2:19" x14ac:dyDescent="0.25">
      <c r="B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1"/>
    </row>
    <row r="503" spans="2:19" x14ac:dyDescent="0.25">
      <c r="B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1"/>
    </row>
    <row r="504" spans="2:19" x14ac:dyDescent="0.25">
      <c r="B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1"/>
    </row>
    <row r="505" spans="2:19" x14ac:dyDescent="0.25">
      <c r="B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1"/>
    </row>
    <row r="506" spans="2:19" x14ac:dyDescent="0.25">
      <c r="B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1"/>
    </row>
    <row r="507" spans="2:19" x14ac:dyDescent="0.25">
      <c r="B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1"/>
    </row>
    <row r="508" spans="2:19" x14ac:dyDescent="0.25">
      <c r="B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1"/>
    </row>
    <row r="509" spans="2:19" x14ac:dyDescent="0.25">
      <c r="B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1"/>
    </row>
    <row r="510" spans="2:19" x14ac:dyDescent="0.25">
      <c r="B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1"/>
    </row>
    <row r="511" spans="2:19" x14ac:dyDescent="0.25">
      <c r="B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1"/>
    </row>
    <row r="512" spans="2:19" x14ac:dyDescent="0.25">
      <c r="B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1"/>
    </row>
    <row r="513" spans="2:19" x14ac:dyDescent="0.25">
      <c r="B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1"/>
    </row>
    <row r="514" spans="2:19" x14ac:dyDescent="0.25">
      <c r="B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1"/>
    </row>
    <row r="515" spans="2:19" x14ac:dyDescent="0.25">
      <c r="B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1"/>
    </row>
    <row r="516" spans="2:19" x14ac:dyDescent="0.25">
      <c r="B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1"/>
    </row>
    <row r="517" spans="2:19" x14ac:dyDescent="0.25">
      <c r="B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1"/>
    </row>
    <row r="518" spans="2:19" x14ac:dyDescent="0.25">
      <c r="B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1"/>
    </row>
    <row r="519" spans="2:19" x14ac:dyDescent="0.25">
      <c r="B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1"/>
    </row>
    <row r="520" spans="2:19" x14ac:dyDescent="0.25">
      <c r="B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1"/>
    </row>
    <row r="521" spans="2:19" x14ac:dyDescent="0.25">
      <c r="B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1"/>
    </row>
    <row r="522" spans="2:19" x14ac:dyDescent="0.25">
      <c r="B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1"/>
    </row>
    <row r="523" spans="2:19" x14ac:dyDescent="0.25">
      <c r="B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1"/>
    </row>
    <row r="524" spans="2:19" x14ac:dyDescent="0.25">
      <c r="B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1"/>
    </row>
    <row r="525" spans="2:19" x14ac:dyDescent="0.25">
      <c r="B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1"/>
    </row>
    <row r="526" spans="2:19" x14ac:dyDescent="0.25">
      <c r="B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1"/>
    </row>
    <row r="527" spans="2:19" x14ac:dyDescent="0.25">
      <c r="B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1"/>
    </row>
    <row r="528" spans="2:19" x14ac:dyDescent="0.25">
      <c r="B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1"/>
    </row>
    <row r="529" spans="2:19" x14ac:dyDescent="0.25">
      <c r="B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1"/>
    </row>
    <row r="530" spans="2:19" x14ac:dyDescent="0.25">
      <c r="B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1"/>
    </row>
    <row r="531" spans="2:19" x14ac:dyDescent="0.25">
      <c r="B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1"/>
    </row>
    <row r="532" spans="2:19" x14ac:dyDescent="0.25">
      <c r="B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1"/>
    </row>
    <row r="533" spans="2:19" x14ac:dyDescent="0.25">
      <c r="B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1"/>
    </row>
    <row r="534" spans="2:19" x14ac:dyDescent="0.25">
      <c r="B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1"/>
    </row>
    <row r="535" spans="2:19" x14ac:dyDescent="0.25">
      <c r="B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1"/>
    </row>
    <row r="536" spans="2:19" x14ac:dyDescent="0.25">
      <c r="B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1"/>
    </row>
    <row r="537" spans="2:19" x14ac:dyDescent="0.25">
      <c r="B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1"/>
    </row>
    <row r="538" spans="2:19" x14ac:dyDescent="0.25">
      <c r="B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1"/>
    </row>
    <row r="539" spans="2:19" x14ac:dyDescent="0.25">
      <c r="B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1"/>
    </row>
    <row r="540" spans="2:19" x14ac:dyDescent="0.25">
      <c r="B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1"/>
    </row>
    <row r="541" spans="2:19" x14ac:dyDescent="0.25">
      <c r="B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1"/>
    </row>
    <row r="542" spans="2:19" x14ac:dyDescent="0.25">
      <c r="B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1"/>
    </row>
    <row r="543" spans="2:19" x14ac:dyDescent="0.25">
      <c r="B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1"/>
    </row>
    <row r="544" spans="2:19" x14ac:dyDescent="0.25">
      <c r="B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1"/>
    </row>
    <row r="545" spans="2:19" x14ac:dyDescent="0.25">
      <c r="B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1"/>
    </row>
    <row r="546" spans="2:19" x14ac:dyDescent="0.25">
      <c r="B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1"/>
    </row>
    <row r="547" spans="2:19" x14ac:dyDescent="0.25">
      <c r="B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1"/>
    </row>
    <row r="548" spans="2:19" x14ac:dyDescent="0.25">
      <c r="B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1"/>
    </row>
    <row r="549" spans="2:19" x14ac:dyDescent="0.25">
      <c r="B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1"/>
    </row>
    <row r="550" spans="2:19" x14ac:dyDescent="0.25">
      <c r="B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1"/>
    </row>
    <row r="551" spans="2:19" x14ac:dyDescent="0.25">
      <c r="B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1"/>
    </row>
    <row r="552" spans="2:19" x14ac:dyDescent="0.25">
      <c r="B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1"/>
    </row>
    <row r="553" spans="2:19" x14ac:dyDescent="0.25">
      <c r="B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1"/>
    </row>
    <row r="554" spans="2:19" x14ac:dyDescent="0.25">
      <c r="B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1"/>
    </row>
    <row r="555" spans="2:19" x14ac:dyDescent="0.25">
      <c r="B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1"/>
    </row>
    <row r="556" spans="2:19" x14ac:dyDescent="0.25">
      <c r="B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1"/>
    </row>
    <row r="557" spans="2:19" x14ac:dyDescent="0.25">
      <c r="B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1"/>
    </row>
    <row r="558" spans="2:19" x14ac:dyDescent="0.25">
      <c r="B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1"/>
    </row>
    <row r="559" spans="2:19" x14ac:dyDescent="0.25">
      <c r="B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1"/>
    </row>
    <row r="560" spans="2:19" x14ac:dyDescent="0.25">
      <c r="B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1"/>
    </row>
    <row r="561" spans="2:19" x14ac:dyDescent="0.25">
      <c r="B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1"/>
    </row>
    <row r="562" spans="2:19" x14ac:dyDescent="0.25">
      <c r="B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1"/>
    </row>
    <row r="563" spans="2:19" x14ac:dyDescent="0.25">
      <c r="B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1"/>
    </row>
    <row r="564" spans="2:19" x14ac:dyDescent="0.25">
      <c r="B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1"/>
    </row>
    <row r="565" spans="2:19" x14ac:dyDescent="0.25">
      <c r="B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1"/>
    </row>
    <row r="566" spans="2:19" x14ac:dyDescent="0.25">
      <c r="B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1"/>
    </row>
    <row r="567" spans="2:19" x14ac:dyDescent="0.25">
      <c r="B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1"/>
    </row>
    <row r="568" spans="2:19" x14ac:dyDescent="0.25">
      <c r="B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1"/>
    </row>
    <row r="569" spans="2:19" x14ac:dyDescent="0.25">
      <c r="B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1"/>
    </row>
    <row r="570" spans="2:19" x14ac:dyDescent="0.25">
      <c r="B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1"/>
    </row>
    <row r="571" spans="2:19" x14ac:dyDescent="0.25">
      <c r="B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1"/>
    </row>
    <row r="572" spans="2:19" x14ac:dyDescent="0.25">
      <c r="B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1"/>
    </row>
    <row r="573" spans="2:19" x14ac:dyDescent="0.25">
      <c r="B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1"/>
    </row>
    <row r="574" spans="2:19" x14ac:dyDescent="0.25">
      <c r="B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1"/>
    </row>
    <row r="575" spans="2:19" x14ac:dyDescent="0.25">
      <c r="B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1"/>
    </row>
    <row r="576" spans="2:19" x14ac:dyDescent="0.25">
      <c r="B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1"/>
    </row>
    <row r="577" spans="2:19" x14ac:dyDescent="0.25">
      <c r="B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1"/>
    </row>
    <row r="578" spans="2:19" x14ac:dyDescent="0.25">
      <c r="B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1"/>
    </row>
    <row r="579" spans="2:19" x14ac:dyDescent="0.25">
      <c r="B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1"/>
    </row>
    <row r="580" spans="2:19" x14ac:dyDescent="0.25">
      <c r="B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1"/>
    </row>
    <row r="581" spans="2:19" x14ac:dyDescent="0.25">
      <c r="B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1"/>
    </row>
    <row r="582" spans="2:19" x14ac:dyDescent="0.25">
      <c r="B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1"/>
    </row>
    <row r="583" spans="2:19" x14ac:dyDescent="0.25">
      <c r="B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1"/>
    </row>
    <row r="584" spans="2:19" x14ac:dyDescent="0.25">
      <c r="B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1"/>
    </row>
    <row r="585" spans="2:19" x14ac:dyDescent="0.25">
      <c r="B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1"/>
    </row>
    <row r="586" spans="2:19" x14ac:dyDescent="0.25">
      <c r="B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1"/>
    </row>
    <row r="587" spans="2:19" x14ac:dyDescent="0.25">
      <c r="B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1"/>
    </row>
    <row r="588" spans="2:19" x14ac:dyDescent="0.25">
      <c r="B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1"/>
    </row>
    <row r="589" spans="2:19" x14ac:dyDescent="0.25">
      <c r="B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1"/>
    </row>
    <row r="590" spans="2:19" x14ac:dyDescent="0.25">
      <c r="B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1"/>
    </row>
    <row r="591" spans="2:19" x14ac:dyDescent="0.25">
      <c r="B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1"/>
    </row>
    <row r="592" spans="2:19" x14ac:dyDescent="0.25">
      <c r="B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1"/>
    </row>
    <row r="593" spans="2:19" x14ac:dyDescent="0.25">
      <c r="B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1"/>
    </row>
    <row r="594" spans="2:19" x14ac:dyDescent="0.25">
      <c r="B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1"/>
    </row>
    <row r="595" spans="2:19" x14ac:dyDescent="0.25">
      <c r="B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1"/>
    </row>
    <row r="596" spans="2:19" x14ac:dyDescent="0.25">
      <c r="B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1"/>
    </row>
    <row r="597" spans="2:19" x14ac:dyDescent="0.25">
      <c r="B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1"/>
    </row>
    <row r="598" spans="2:19" x14ac:dyDescent="0.25">
      <c r="B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1"/>
    </row>
    <row r="599" spans="2:19" x14ac:dyDescent="0.25">
      <c r="B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1"/>
    </row>
    <row r="600" spans="2:19" x14ac:dyDescent="0.25">
      <c r="B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1"/>
    </row>
    <row r="601" spans="2:19" x14ac:dyDescent="0.25">
      <c r="B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1"/>
    </row>
    <row r="602" spans="2:19" x14ac:dyDescent="0.25">
      <c r="B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1"/>
    </row>
    <row r="603" spans="2:19" x14ac:dyDescent="0.25">
      <c r="B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1"/>
    </row>
    <row r="604" spans="2:19" x14ac:dyDescent="0.25">
      <c r="B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1"/>
    </row>
    <row r="605" spans="2:19" x14ac:dyDescent="0.25">
      <c r="B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1"/>
    </row>
    <row r="606" spans="2:19" x14ac:dyDescent="0.25">
      <c r="B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1"/>
    </row>
    <row r="607" spans="2:19" x14ac:dyDescent="0.25">
      <c r="B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1"/>
    </row>
    <row r="608" spans="2:19" x14ac:dyDescent="0.25">
      <c r="B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1"/>
    </row>
    <row r="609" spans="2:19" x14ac:dyDescent="0.25">
      <c r="B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1"/>
    </row>
    <row r="610" spans="2:19" x14ac:dyDescent="0.25">
      <c r="B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1"/>
    </row>
    <row r="611" spans="2:19" x14ac:dyDescent="0.25">
      <c r="B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1"/>
    </row>
    <row r="612" spans="2:19" x14ac:dyDescent="0.25">
      <c r="B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1"/>
    </row>
    <row r="613" spans="2:19" x14ac:dyDescent="0.25">
      <c r="B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1"/>
    </row>
    <row r="614" spans="2:19" x14ac:dyDescent="0.25">
      <c r="B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1"/>
    </row>
    <row r="615" spans="2:19" x14ac:dyDescent="0.25">
      <c r="B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1"/>
    </row>
    <row r="616" spans="2:19" x14ac:dyDescent="0.25">
      <c r="B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1"/>
    </row>
    <row r="617" spans="2:19" x14ac:dyDescent="0.25">
      <c r="B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1"/>
    </row>
    <row r="618" spans="2:19" x14ac:dyDescent="0.25">
      <c r="B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1"/>
    </row>
    <row r="619" spans="2:19" x14ac:dyDescent="0.25">
      <c r="B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1"/>
    </row>
    <row r="620" spans="2:19" x14ac:dyDescent="0.25">
      <c r="B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1"/>
    </row>
    <row r="621" spans="2:19" x14ac:dyDescent="0.25">
      <c r="B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1"/>
    </row>
    <row r="622" spans="2:19" x14ac:dyDescent="0.25">
      <c r="B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1"/>
    </row>
    <row r="623" spans="2:19" x14ac:dyDescent="0.25">
      <c r="B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1"/>
    </row>
    <row r="624" spans="2:19" x14ac:dyDescent="0.25">
      <c r="B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1"/>
    </row>
    <row r="625" spans="2:19" x14ac:dyDescent="0.25">
      <c r="B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1"/>
    </row>
    <row r="626" spans="2:19" x14ac:dyDescent="0.25">
      <c r="B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1"/>
    </row>
    <row r="627" spans="2:19" x14ac:dyDescent="0.25">
      <c r="B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1"/>
    </row>
    <row r="628" spans="2:19" x14ac:dyDescent="0.25">
      <c r="B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1"/>
    </row>
    <row r="629" spans="2:19" x14ac:dyDescent="0.25">
      <c r="B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1"/>
    </row>
  </sheetData>
  <conditionalFormatting sqref="D1:R1048576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9"/>
  <sheetViews>
    <sheetView zoomScale="90" zoomScaleNormal="90" workbookViewId="0">
      <selection activeCell="G43" sqref="G43"/>
    </sheetView>
  </sheetViews>
  <sheetFormatPr defaultRowHeight="15" x14ac:dyDescent="0.25"/>
  <cols>
    <col min="1" max="1" width="12.42578125" style="21" bestFit="1" customWidth="1"/>
    <col min="2" max="2" width="15.28515625" style="29" customWidth="1"/>
    <col min="3" max="3" width="12.28515625" style="21" customWidth="1"/>
    <col min="4" max="4" width="10.140625" style="23" bestFit="1" customWidth="1"/>
    <col min="5" max="5" width="12.42578125" style="23" bestFit="1" customWidth="1"/>
    <col min="6" max="6" width="6.85546875" style="23" bestFit="1" customWidth="1"/>
    <col min="7" max="7" width="15.85546875" style="23" bestFit="1" customWidth="1"/>
    <col min="8" max="8" width="13.42578125" style="23" bestFit="1" customWidth="1"/>
    <col min="9" max="9" width="13.42578125" style="23" customWidth="1"/>
    <col min="10" max="10" width="9.7109375" style="23" bestFit="1" customWidth="1"/>
    <col min="11" max="11" width="17.140625" style="23" bestFit="1" customWidth="1"/>
    <col min="12" max="12" width="17.140625" style="23" customWidth="1"/>
    <col min="13" max="13" width="15.42578125" style="23" bestFit="1" customWidth="1"/>
    <col min="14" max="15" width="13" style="23" bestFit="1" customWidth="1"/>
    <col min="16" max="16" width="12.85546875" style="23" bestFit="1" customWidth="1"/>
    <col min="17" max="17" width="15.5703125" style="23" bestFit="1" customWidth="1"/>
    <col min="18" max="18" width="10.7109375" style="23" bestFit="1" customWidth="1"/>
    <col min="19" max="19" width="10.7109375" style="23" customWidth="1"/>
    <col min="20" max="20" width="12.140625" style="23" bestFit="1" customWidth="1"/>
    <col min="21" max="21" width="13.7109375" style="23" bestFit="1" customWidth="1"/>
    <col min="22" max="22" width="9.140625" style="23"/>
    <col min="23" max="16384" width="9.140625" style="21"/>
  </cols>
  <sheetData>
    <row r="1" spans="1:22" s="27" customFormat="1" ht="12.75" x14ac:dyDescent="0.2">
      <c r="A1" s="25" t="s">
        <v>391</v>
      </c>
      <c r="B1" s="28" t="s">
        <v>390</v>
      </c>
      <c r="C1" s="25" t="s">
        <v>2</v>
      </c>
      <c r="D1" s="26" t="s">
        <v>155</v>
      </c>
      <c r="E1" s="26" t="s">
        <v>285</v>
      </c>
      <c r="F1" s="26" t="s">
        <v>157</v>
      </c>
      <c r="G1" s="26" t="s">
        <v>158</v>
      </c>
      <c r="H1" s="26" t="s">
        <v>159</v>
      </c>
      <c r="I1" s="26" t="s">
        <v>334</v>
      </c>
      <c r="J1" s="26" t="s">
        <v>160</v>
      </c>
      <c r="K1" s="26" t="s">
        <v>161</v>
      </c>
      <c r="L1" s="26" t="s">
        <v>1046</v>
      </c>
      <c r="M1" s="26" t="s">
        <v>370</v>
      </c>
      <c r="N1" s="26" t="s">
        <v>163</v>
      </c>
      <c r="O1" s="26" t="s">
        <v>164</v>
      </c>
      <c r="P1" s="26" t="s">
        <v>166</v>
      </c>
      <c r="Q1" s="26" t="s">
        <v>167</v>
      </c>
      <c r="R1" s="26" t="s">
        <v>168</v>
      </c>
      <c r="S1" s="26" t="s">
        <v>321</v>
      </c>
      <c r="T1" s="26" t="s">
        <v>169</v>
      </c>
      <c r="U1" s="26" t="s">
        <v>541</v>
      </c>
      <c r="V1" s="26" t="s">
        <v>278</v>
      </c>
    </row>
    <row r="2" spans="1:22" x14ac:dyDescent="0.25">
      <c r="A2" s="21" t="s">
        <v>1042</v>
      </c>
      <c r="B2" s="29" t="s">
        <v>414</v>
      </c>
      <c r="C2" s="21" t="s">
        <v>275</v>
      </c>
      <c r="D2" s="22">
        <v>0</v>
      </c>
      <c r="E2" s="22">
        <v>4.2</v>
      </c>
      <c r="F2" s="22"/>
      <c r="G2" s="22">
        <v>0.77</v>
      </c>
      <c r="H2" s="22">
        <v>1.21</v>
      </c>
      <c r="I2" s="22">
        <v>0.74</v>
      </c>
      <c r="J2" s="22"/>
      <c r="K2" s="22">
        <v>5.48</v>
      </c>
      <c r="L2" s="22">
        <v>0.64</v>
      </c>
      <c r="M2" s="22">
        <v>24.71</v>
      </c>
      <c r="N2" s="22">
        <v>3.31</v>
      </c>
      <c r="O2" s="22">
        <v>0.47</v>
      </c>
      <c r="P2" s="22"/>
      <c r="Q2" s="22">
        <v>8.73</v>
      </c>
      <c r="R2" s="22">
        <v>49.24</v>
      </c>
      <c r="S2" s="22">
        <v>0.5</v>
      </c>
      <c r="T2" s="22"/>
      <c r="U2" s="22"/>
      <c r="V2" s="22">
        <f>SUM(D2:U2)</f>
        <v>100</v>
      </c>
    </row>
    <row r="3" spans="1:22" x14ac:dyDescent="0.25">
      <c r="A3" s="21" t="s">
        <v>1043</v>
      </c>
      <c r="B3" s="29" t="s">
        <v>414</v>
      </c>
      <c r="C3" s="21" t="s">
        <v>1049</v>
      </c>
      <c r="D3" s="22">
        <v>0</v>
      </c>
      <c r="E3" s="22">
        <v>2.74</v>
      </c>
      <c r="F3" s="22"/>
      <c r="G3" s="22">
        <v>0.3</v>
      </c>
      <c r="H3" s="22">
        <v>1.1399999999999999</v>
      </c>
      <c r="I3" s="22">
        <v>0.61</v>
      </c>
      <c r="J3" s="22"/>
      <c r="K3" s="22">
        <v>2.84</v>
      </c>
      <c r="L3" s="22">
        <v>0.41</v>
      </c>
      <c r="M3" s="22">
        <v>15.43</v>
      </c>
      <c r="N3" s="22">
        <v>1.25</v>
      </c>
      <c r="O3" s="22">
        <v>0.44</v>
      </c>
      <c r="P3" s="22"/>
      <c r="Q3" s="22">
        <v>6.85</v>
      </c>
      <c r="R3" s="22">
        <v>67.52</v>
      </c>
      <c r="S3" s="22">
        <v>0.48</v>
      </c>
      <c r="T3" s="22"/>
      <c r="U3" s="22"/>
      <c r="V3" s="22">
        <f t="shared" ref="V3:V24" si="0">SUM(D3:U3)</f>
        <v>100.01</v>
      </c>
    </row>
    <row r="4" spans="1:22" x14ac:dyDescent="0.25">
      <c r="A4" s="21" t="s">
        <v>1044</v>
      </c>
      <c r="B4" s="29" t="s">
        <v>414</v>
      </c>
      <c r="C4" s="21" t="s">
        <v>1051</v>
      </c>
      <c r="D4" s="22">
        <v>0</v>
      </c>
      <c r="E4" s="22">
        <v>8.31</v>
      </c>
      <c r="F4" s="22"/>
      <c r="G4" s="22">
        <v>4.6399999999999997</v>
      </c>
      <c r="H4" s="22"/>
      <c r="I4" s="22">
        <v>0.62</v>
      </c>
      <c r="J4" s="22"/>
      <c r="K4" s="22">
        <v>1.26</v>
      </c>
      <c r="L4" s="22"/>
      <c r="M4" s="22">
        <v>29.74</v>
      </c>
      <c r="N4" s="22"/>
      <c r="O4" s="22">
        <v>0.44</v>
      </c>
      <c r="P4" s="22"/>
      <c r="Q4" s="22">
        <v>8.76</v>
      </c>
      <c r="R4" s="22">
        <v>46.23</v>
      </c>
      <c r="S4" s="22"/>
      <c r="T4" s="22"/>
      <c r="U4" s="22"/>
      <c r="V4" s="22">
        <f t="shared" si="0"/>
        <v>99.999999999999986</v>
      </c>
    </row>
    <row r="5" spans="1:22" x14ac:dyDescent="0.25">
      <c r="A5" s="21" t="s">
        <v>1045</v>
      </c>
      <c r="B5" s="29" t="s">
        <v>414</v>
      </c>
      <c r="C5" s="21" t="s">
        <v>325</v>
      </c>
      <c r="D5" s="22">
        <v>0</v>
      </c>
      <c r="E5" s="22">
        <v>0.65</v>
      </c>
      <c r="F5" s="22"/>
      <c r="G5" s="22">
        <v>0.62</v>
      </c>
      <c r="H5" s="22">
        <v>2.42</v>
      </c>
      <c r="I5" s="22">
        <v>1.66</v>
      </c>
      <c r="J5" s="22"/>
      <c r="K5" s="22">
        <v>3.24</v>
      </c>
      <c r="L5" s="22">
        <v>0.54</v>
      </c>
      <c r="M5" s="22">
        <v>35.909999999999997</v>
      </c>
      <c r="N5" s="22">
        <v>4.88</v>
      </c>
      <c r="O5" s="22">
        <v>2.14</v>
      </c>
      <c r="P5" s="22"/>
      <c r="Q5" s="22">
        <v>44.67</v>
      </c>
      <c r="R5" s="22">
        <v>1.29</v>
      </c>
      <c r="S5" s="22">
        <v>1.99</v>
      </c>
      <c r="T5" s="22"/>
      <c r="U5" s="22"/>
      <c r="V5" s="22">
        <f t="shared" si="0"/>
        <v>100.00999999999999</v>
      </c>
    </row>
    <row r="6" spans="1:22" x14ac:dyDescent="0.25">
      <c r="A6" s="21" t="s">
        <v>1054</v>
      </c>
      <c r="B6" s="29" t="s">
        <v>1053</v>
      </c>
      <c r="C6" s="21" t="s">
        <v>1052</v>
      </c>
      <c r="D6" s="22">
        <v>0</v>
      </c>
      <c r="E6" s="22">
        <v>1.25</v>
      </c>
      <c r="F6" s="22"/>
      <c r="G6" s="22">
        <v>0.82</v>
      </c>
      <c r="H6" s="22">
        <v>5.52</v>
      </c>
      <c r="I6" s="22">
        <v>3.92</v>
      </c>
      <c r="J6" s="22"/>
      <c r="K6" s="22">
        <v>4.6399999999999997</v>
      </c>
      <c r="L6" s="22">
        <v>1.35</v>
      </c>
      <c r="M6" s="22">
        <v>33.270000000000003</v>
      </c>
      <c r="N6" s="22">
        <v>4.4800000000000004</v>
      </c>
      <c r="O6" s="22">
        <v>1.8</v>
      </c>
      <c r="P6" s="22"/>
      <c r="Q6" s="22">
        <v>39.020000000000003</v>
      </c>
      <c r="R6" s="22">
        <v>2.38</v>
      </c>
      <c r="S6" s="22">
        <v>1.56</v>
      </c>
      <c r="T6" s="22"/>
      <c r="U6" s="22"/>
      <c r="V6" s="22">
        <f t="shared" si="0"/>
        <v>100.00999999999999</v>
      </c>
    </row>
    <row r="7" spans="1:22" x14ac:dyDescent="0.25">
      <c r="A7" s="21" t="s">
        <v>1055</v>
      </c>
      <c r="B7" s="29" t="s">
        <v>1056</v>
      </c>
      <c r="C7" s="21" t="s">
        <v>1057</v>
      </c>
      <c r="D7" s="22">
        <v>0</v>
      </c>
      <c r="E7" s="22">
        <v>0.28000000000000003</v>
      </c>
      <c r="F7" s="22"/>
      <c r="G7" s="22">
        <v>0.59</v>
      </c>
      <c r="H7" s="22">
        <v>2.95</v>
      </c>
      <c r="I7" s="22">
        <v>2.1</v>
      </c>
      <c r="J7" s="22"/>
      <c r="K7" s="22">
        <v>3.57</v>
      </c>
      <c r="L7" s="22">
        <v>0.62</v>
      </c>
      <c r="M7" s="22">
        <v>35.479999999999997</v>
      </c>
      <c r="N7" s="22">
        <v>5.66</v>
      </c>
      <c r="O7" s="22">
        <v>2.59</v>
      </c>
      <c r="P7" s="22"/>
      <c r="Q7" s="22">
        <v>42.91</v>
      </c>
      <c r="R7" s="22">
        <v>1.19</v>
      </c>
      <c r="S7" s="22">
        <v>2.06</v>
      </c>
      <c r="T7" s="22"/>
      <c r="U7" s="22"/>
      <c r="V7" s="22">
        <f t="shared" si="0"/>
        <v>100</v>
      </c>
    </row>
    <row r="8" spans="1:22" x14ac:dyDescent="0.25">
      <c r="A8" s="21" t="s">
        <v>1058</v>
      </c>
      <c r="B8" s="29" t="s">
        <v>1059</v>
      </c>
      <c r="C8" s="21" t="s">
        <v>1060</v>
      </c>
      <c r="D8" s="22">
        <v>0</v>
      </c>
      <c r="E8" s="22">
        <v>5.95</v>
      </c>
      <c r="F8" s="22"/>
      <c r="G8" s="22">
        <v>0.85</v>
      </c>
      <c r="H8" s="22">
        <v>1.55</v>
      </c>
      <c r="I8" s="22">
        <v>1.17</v>
      </c>
      <c r="J8" s="22"/>
      <c r="K8" s="22">
        <v>7.52</v>
      </c>
      <c r="L8" s="22">
        <v>0.62</v>
      </c>
      <c r="M8" s="22">
        <v>24.94</v>
      </c>
      <c r="N8" s="22">
        <v>6.49</v>
      </c>
      <c r="O8" s="22">
        <v>2.38</v>
      </c>
      <c r="P8" s="22"/>
      <c r="Q8" s="22">
        <v>18.739999999999998</v>
      </c>
      <c r="R8" s="22">
        <v>28.63</v>
      </c>
      <c r="S8" s="22">
        <v>1.1499999999999999</v>
      </c>
      <c r="T8" s="22"/>
      <c r="U8" s="22"/>
      <c r="V8" s="22">
        <f t="shared" si="0"/>
        <v>99.990000000000009</v>
      </c>
    </row>
    <row r="9" spans="1:22" x14ac:dyDescent="0.25">
      <c r="A9" s="21" t="s">
        <v>1061</v>
      </c>
      <c r="B9" s="29" t="s">
        <v>1062</v>
      </c>
      <c r="C9" s="21" t="s">
        <v>1063</v>
      </c>
      <c r="D9" s="22">
        <v>0</v>
      </c>
      <c r="E9" s="22">
        <v>0.21</v>
      </c>
      <c r="F9" s="22"/>
      <c r="G9" s="22">
        <v>0.69</v>
      </c>
      <c r="H9" s="22">
        <v>3.3</v>
      </c>
      <c r="I9" s="22">
        <v>2.36</v>
      </c>
      <c r="J9" s="22"/>
      <c r="K9" s="22">
        <v>3.62</v>
      </c>
      <c r="L9" s="22">
        <v>0.64</v>
      </c>
      <c r="M9" s="22">
        <v>36.43</v>
      </c>
      <c r="N9" s="22">
        <v>4.68</v>
      </c>
      <c r="O9" s="22">
        <v>2.27</v>
      </c>
      <c r="P9" s="22"/>
      <c r="Q9" s="22">
        <v>42.81</v>
      </c>
      <c r="R9" s="22">
        <v>1.47</v>
      </c>
      <c r="S9" s="22">
        <v>1.52</v>
      </c>
      <c r="T9" s="22"/>
      <c r="U9" s="22"/>
      <c r="V9" s="22">
        <f t="shared" si="0"/>
        <v>100</v>
      </c>
    </row>
    <row r="10" spans="1:22" x14ac:dyDescent="0.25">
      <c r="A10" s="21" t="s">
        <v>1064</v>
      </c>
      <c r="B10" s="29" t="s">
        <v>1065</v>
      </c>
      <c r="C10" s="21" t="s">
        <v>1066</v>
      </c>
      <c r="D10" s="22">
        <v>0</v>
      </c>
      <c r="E10" s="22">
        <v>6.14</v>
      </c>
      <c r="F10" s="22"/>
      <c r="G10" s="22">
        <v>0.94</v>
      </c>
      <c r="H10" s="22">
        <v>2.16</v>
      </c>
      <c r="I10" s="22">
        <v>1.53</v>
      </c>
      <c r="J10" s="22"/>
      <c r="K10" s="22">
        <v>9.02</v>
      </c>
      <c r="L10" s="22">
        <v>1.01</v>
      </c>
      <c r="M10" s="22">
        <v>20.47</v>
      </c>
      <c r="N10" s="22">
        <v>7.76</v>
      </c>
      <c r="O10" s="22">
        <v>2.57</v>
      </c>
      <c r="P10" s="22"/>
      <c r="Q10" s="22">
        <v>16.25</v>
      </c>
      <c r="R10" s="22">
        <v>31.16</v>
      </c>
      <c r="S10" s="22">
        <v>0.98</v>
      </c>
      <c r="T10" s="22"/>
      <c r="U10" s="22"/>
      <c r="V10" s="22">
        <f t="shared" si="0"/>
        <v>99.99</v>
      </c>
    </row>
    <row r="11" spans="1:22" x14ac:dyDescent="0.25">
      <c r="A11" s="21" t="s">
        <v>1067</v>
      </c>
      <c r="B11" s="29" t="s">
        <v>1068</v>
      </c>
      <c r="C11" s="21" t="s">
        <v>1069</v>
      </c>
      <c r="D11" s="22">
        <v>0</v>
      </c>
      <c r="E11" s="22">
        <v>6.75</v>
      </c>
      <c r="F11" s="22"/>
      <c r="G11" s="22">
        <v>1.08</v>
      </c>
      <c r="H11" s="22">
        <v>2.0699999999999998</v>
      </c>
      <c r="I11" s="22">
        <v>1.1100000000000001</v>
      </c>
      <c r="J11" s="22"/>
      <c r="K11" s="22">
        <v>8.52</v>
      </c>
      <c r="L11" s="22">
        <v>0.95</v>
      </c>
      <c r="M11" s="22">
        <v>20.440000000000001</v>
      </c>
      <c r="N11" s="22">
        <v>7.23</v>
      </c>
      <c r="O11" s="22">
        <v>2.52</v>
      </c>
      <c r="P11" s="22"/>
      <c r="Q11" s="22">
        <v>13.29</v>
      </c>
      <c r="R11" s="22">
        <v>34.979999999999997</v>
      </c>
      <c r="S11" s="22">
        <v>1.01</v>
      </c>
      <c r="T11" s="22"/>
      <c r="U11" s="22"/>
      <c r="V11" s="22">
        <f t="shared" si="0"/>
        <v>99.95</v>
      </c>
    </row>
    <row r="12" spans="1:22" x14ac:dyDescent="0.25">
      <c r="A12" s="21" t="s">
        <v>1070</v>
      </c>
      <c r="B12" s="29" t="s">
        <v>1071</v>
      </c>
      <c r="C12" s="21" t="s">
        <v>1072</v>
      </c>
      <c r="D12" s="22">
        <v>0</v>
      </c>
      <c r="E12" s="22">
        <v>6.95</v>
      </c>
      <c r="F12" s="22"/>
      <c r="G12" s="22">
        <v>0.93</v>
      </c>
      <c r="H12" s="22">
        <v>1.49</v>
      </c>
      <c r="I12" s="22">
        <v>1.06</v>
      </c>
      <c r="J12" s="22"/>
      <c r="K12" s="22">
        <v>7.29</v>
      </c>
      <c r="L12" s="22">
        <v>0.63</v>
      </c>
      <c r="M12" s="22">
        <v>25.5</v>
      </c>
      <c r="N12" s="22">
        <v>6.71</v>
      </c>
      <c r="O12" s="22">
        <v>2.54</v>
      </c>
      <c r="P12" s="22"/>
      <c r="Q12" s="22">
        <v>17.04</v>
      </c>
      <c r="R12" s="22">
        <v>29.16</v>
      </c>
      <c r="S12" s="22">
        <v>0.7</v>
      </c>
      <c r="T12" s="22"/>
      <c r="U12" s="22"/>
      <c r="V12" s="22">
        <f t="shared" si="0"/>
        <v>99.999999999999986</v>
      </c>
    </row>
    <row r="13" spans="1:22" x14ac:dyDescent="0.25">
      <c r="A13" s="21" t="s">
        <v>1073</v>
      </c>
      <c r="B13" s="29" t="s">
        <v>1075</v>
      </c>
      <c r="C13" s="21" t="s">
        <v>1074</v>
      </c>
      <c r="D13" s="22">
        <v>0</v>
      </c>
      <c r="E13" s="22">
        <v>5.85</v>
      </c>
      <c r="F13" s="22"/>
      <c r="G13" s="22">
        <v>0.93</v>
      </c>
      <c r="H13" s="22">
        <v>1.89</v>
      </c>
      <c r="I13" s="22">
        <v>1.05</v>
      </c>
      <c r="J13" s="22"/>
      <c r="K13" s="22">
        <v>9.91</v>
      </c>
      <c r="L13" s="22">
        <v>0.92</v>
      </c>
      <c r="M13" s="22">
        <v>19.53</v>
      </c>
      <c r="N13" s="22">
        <v>7.75</v>
      </c>
      <c r="O13" s="22">
        <v>2.87</v>
      </c>
      <c r="P13" s="22"/>
      <c r="Q13" s="22">
        <v>14.25</v>
      </c>
      <c r="R13" s="22">
        <v>34.130000000000003</v>
      </c>
      <c r="S13" s="22">
        <v>0.93</v>
      </c>
      <c r="T13" s="22"/>
      <c r="U13" s="22"/>
      <c r="V13" s="22">
        <f t="shared" si="0"/>
        <v>100.01000000000002</v>
      </c>
    </row>
    <row r="14" spans="1:22" x14ac:dyDescent="0.25">
      <c r="A14" s="21" t="s">
        <v>1076</v>
      </c>
      <c r="B14" s="29" t="s">
        <v>1077</v>
      </c>
      <c r="C14" s="21" t="s">
        <v>1078</v>
      </c>
      <c r="D14" s="22">
        <v>0</v>
      </c>
      <c r="E14" s="22">
        <v>7.76</v>
      </c>
      <c r="F14" s="22"/>
      <c r="G14" s="22">
        <v>4.33</v>
      </c>
      <c r="H14" s="22">
        <v>3.8</v>
      </c>
      <c r="I14" s="22">
        <v>2.2999999999999998</v>
      </c>
      <c r="J14" s="22"/>
      <c r="K14" s="22">
        <v>8.65</v>
      </c>
      <c r="L14" s="22">
        <v>2.5</v>
      </c>
      <c r="M14" s="22">
        <v>15.93</v>
      </c>
      <c r="N14" s="22">
        <v>11.98</v>
      </c>
      <c r="O14" s="22">
        <v>5.27</v>
      </c>
      <c r="P14" s="22"/>
      <c r="Q14" s="22">
        <v>9.6</v>
      </c>
      <c r="R14" s="22">
        <v>25.86</v>
      </c>
      <c r="S14" s="22">
        <v>2.04</v>
      </c>
      <c r="T14" s="22"/>
      <c r="U14" s="22"/>
      <c r="V14" s="22">
        <f t="shared" si="0"/>
        <v>100.02</v>
      </c>
    </row>
    <row r="15" spans="1:22" x14ac:dyDescent="0.25">
      <c r="A15" s="21" t="s">
        <v>1079</v>
      </c>
      <c r="B15" s="29" t="s">
        <v>1080</v>
      </c>
      <c r="C15" s="21" t="s">
        <v>1081</v>
      </c>
      <c r="D15" s="22">
        <v>0</v>
      </c>
      <c r="E15" s="22">
        <v>5.42</v>
      </c>
      <c r="F15" s="22"/>
      <c r="G15" s="22">
        <v>0.98</v>
      </c>
      <c r="H15" s="22">
        <v>1.87</v>
      </c>
      <c r="I15" s="22">
        <v>1.06</v>
      </c>
      <c r="J15" s="22"/>
      <c r="K15" s="22">
        <v>7.84</v>
      </c>
      <c r="L15" s="22">
        <v>0.75</v>
      </c>
      <c r="M15" s="22">
        <v>20.07</v>
      </c>
      <c r="N15" s="22">
        <v>8.67</v>
      </c>
      <c r="O15" s="22">
        <v>3.11</v>
      </c>
      <c r="P15" s="22"/>
      <c r="Q15" s="22">
        <v>7.28</v>
      </c>
      <c r="R15" s="22">
        <v>42.29</v>
      </c>
      <c r="S15" s="22">
        <v>0.7</v>
      </c>
      <c r="T15" s="22"/>
      <c r="U15" s="22"/>
      <c r="V15" s="22">
        <f t="shared" si="0"/>
        <v>100.04</v>
      </c>
    </row>
    <row r="16" spans="1:22" x14ac:dyDescent="0.25">
      <c r="A16" s="21" t="s">
        <v>1082</v>
      </c>
      <c r="B16" s="29" t="s">
        <v>1084</v>
      </c>
      <c r="C16" s="21" t="s">
        <v>1083</v>
      </c>
      <c r="D16" s="22">
        <v>0</v>
      </c>
      <c r="E16" s="22">
        <v>2.31</v>
      </c>
      <c r="F16" s="22"/>
      <c r="G16" s="22">
        <v>2.74</v>
      </c>
      <c r="H16" s="22">
        <v>2.5099999999999998</v>
      </c>
      <c r="I16" s="22">
        <v>1.38</v>
      </c>
      <c r="J16" s="22"/>
      <c r="K16" s="22">
        <v>2.85</v>
      </c>
      <c r="L16" s="22">
        <v>0.45</v>
      </c>
      <c r="M16" s="22">
        <v>53.49</v>
      </c>
      <c r="N16" s="22">
        <v>6.28</v>
      </c>
      <c r="O16" s="22">
        <v>0.42</v>
      </c>
      <c r="P16" s="22"/>
      <c r="Q16" s="22">
        <v>20.88</v>
      </c>
      <c r="R16" s="22">
        <v>5.03</v>
      </c>
      <c r="S16" s="22">
        <v>1.65</v>
      </c>
      <c r="T16" s="22"/>
      <c r="U16" s="22"/>
      <c r="V16" s="22">
        <f t="shared" si="0"/>
        <v>99.990000000000009</v>
      </c>
    </row>
    <row r="17" spans="1:22" x14ac:dyDescent="0.25">
      <c r="A17" s="21" t="s">
        <v>1085</v>
      </c>
      <c r="B17" s="29" t="s">
        <v>1086</v>
      </c>
      <c r="C17" s="21" t="s">
        <v>1087</v>
      </c>
      <c r="D17" s="22">
        <v>0</v>
      </c>
      <c r="E17" s="22">
        <v>2.0099999999999998</v>
      </c>
      <c r="F17" s="22"/>
      <c r="G17" s="22">
        <v>2.31</v>
      </c>
      <c r="H17" s="22">
        <v>1.62</v>
      </c>
      <c r="I17" s="22">
        <v>0.97</v>
      </c>
      <c r="J17" s="22"/>
      <c r="K17" s="22">
        <v>3.77</v>
      </c>
      <c r="L17" s="22">
        <v>0.87</v>
      </c>
      <c r="M17" s="22">
        <v>55.16</v>
      </c>
      <c r="N17" s="22">
        <v>5.25</v>
      </c>
      <c r="O17" s="22">
        <v>0.39</v>
      </c>
      <c r="P17" s="22"/>
      <c r="Q17" s="22">
        <v>23.28</v>
      </c>
      <c r="R17" s="22">
        <v>1.84</v>
      </c>
      <c r="S17" s="22">
        <v>2.5299999999999998</v>
      </c>
      <c r="T17" s="22"/>
      <c r="U17" s="22"/>
      <c r="V17" s="22">
        <f t="shared" si="0"/>
        <v>100</v>
      </c>
    </row>
    <row r="18" spans="1:22" x14ac:dyDescent="0.25">
      <c r="A18" s="21" t="s">
        <v>1088</v>
      </c>
      <c r="B18" s="29" t="s">
        <v>1084</v>
      </c>
      <c r="C18" s="21" t="s">
        <v>1091</v>
      </c>
      <c r="D18" s="22">
        <v>0</v>
      </c>
      <c r="E18" s="22">
        <v>0.94</v>
      </c>
      <c r="F18" s="22"/>
      <c r="G18" s="22">
        <v>0.79</v>
      </c>
      <c r="H18" s="22">
        <v>3.89</v>
      </c>
      <c r="I18" s="22">
        <v>1.56</v>
      </c>
      <c r="J18" s="22"/>
      <c r="K18" s="22">
        <v>1.87</v>
      </c>
      <c r="L18" s="22">
        <v>0.5</v>
      </c>
      <c r="M18" s="22">
        <v>35.36</v>
      </c>
      <c r="N18" s="22">
        <v>2.64</v>
      </c>
      <c r="O18" s="22">
        <v>0.89</v>
      </c>
      <c r="P18" s="22"/>
      <c r="Q18" s="22">
        <v>37.36</v>
      </c>
      <c r="R18" s="22">
        <v>12.27</v>
      </c>
      <c r="S18" s="22">
        <v>1.93</v>
      </c>
      <c r="T18" s="22"/>
      <c r="U18" s="22"/>
      <c r="V18" s="22">
        <f t="shared" si="0"/>
        <v>100</v>
      </c>
    </row>
    <row r="19" spans="1:22" x14ac:dyDescent="0.25">
      <c r="A19" s="21" t="s">
        <v>1089</v>
      </c>
      <c r="B19" s="29" t="s">
        <v>1086</v>
      </c>
      <c r="C19" s="21" t="s">
        <v>1090</v>
      </c>
      <c r="D19" s="22">
        <v>0</v>
      </c>
      <c r="E19" s="22">
        <v>1.24</v>
      </c>
      <c r="F19" s="22"/>
      <c r="G19" s="22">
        <v>0.44</v>
      </c>
      <c r="H19" s="22">
        <v>2.5099999999999998</v>
      </c>
      <c r="I19" s="22">
        <v>1.17</v>
      </c>
      <c r="J19" s="22"/>
      <c r="K19" s="22">
        <v>1.65</v>
      </c>
      <c r="L19" s="22">
        <v>0.38</v>
      </c>
      <c r="M19" s="22">
        <v>35.22</v>
      </c>
      <c r="N19" s="22">
        <v>2.16</v>
      </c>
      <c r="O19" s="22">
        <v>0.56000000000000005</v>
      </c>
      <c r="P19" s="22"/>
      <c r="Q19" s="22">
        <v>47.37</v>
      </c>
      <c r="R19" s="22">
        <v>4.66</v>
      </c>
      <c r="S19" s="22">
        <v>2.62</v>
      </c>
      <c r="T19" s="22"/>
      <c r="U19" s="22"/>
      <c r="V19" s="22">
        <f t="shared" si="0"/>
        <v>99.97999999999999</v>
      </c>
    </row>
    <row r="20" spans="1:22" x14ac:dyDescent="0.25">
      <c r="A20" s="21" t="s">
        <v>1092</v>
      </c>
      <c r="B20" s="29" t="s">
        <v>1084</v>
      </c>
      <c r="C20" s="21" t="s">
        <v>1093</v>
      </c>
      <c r="D20" s="22">
        <v>0</v>
      </c>
      <c r="E20" s="22">
        <v>25.44</v>
      </c>
      <c r="F20" s="22"/>
      <c r="G20" s="22">
        <v>7.35</v>
      </c>
      <c r="H20" s="22"/>
      <c r="I20" s="22">
        <v>3.53</v>
      </c>
      <c r="J20" s="22"/>
      <c r="K20" s="22">
        <v>1.96</v>
      </c>
      <c r="L20" s="22"/>
      <c r="M20" s="22">
        <v>32.26</v>
      </c>
      <c r="N20" s="22"/>
      <c r="O20" s="22"/>
      <c r="P20" s="22"/>
      <c r="Q20" s="22">
        <v>20.23</v>
      </c>
      <c r="R20" s="22">
        <v>9.23</v>
      </c>
      <c r="S20" s="22"/>
      <c r="T20" s="22"/>
      <c r="U20" s="22"/>
      <c r="V20" s="22">
        <f t="shared" si="0"/>
        <v>100</v>
      </c>
    </row>
    <row r="21" spans="1:22" x14ac:dyDescent="0.25">
      <c r="A21" s="21" t="s">
        <v>1094</v>
      </c>
      <c r="B21" s="29" t="s">
        <v>1095</v>
      </c>
      <c r="C21" s="21" t="s">
        <v>1096</v>
      </c>
      <c r="D21" s="22">
        <v>0</v>
      </c>
      <c r="E21" s="22">
        <v>21.4</v>
      </c>
      <c r="F21" s="22"/>
      <c r="G21" s="22">
        <v>11.32</v>
      </c>
      <c r="H21" s="22"/>
      <c r="I21" s="22">
        <v>1.92</v>
      </c>
      <c r="J21" s="22"/>
      <c r="K21" s="22">
        <v>4.5999999999999996</v>
      </c>
      <c r="L21" s="22"/>
      <c r="M21" s="22">
        <v>26.36</v>
      </c>
      <c r="N21" s="22"/>
      <c r="O21" s="22"/>
      <c r="P21" s="22"/>
      <c r="Q21" s="22">
        <v>29.01</v>
      </c>
      <c r="R21" s="22">
        <v>5.39</v>
      </c>
      <c r="S21" s="22"/>
      <c r="T21" s="22"/>
      <c r="U21" s="22"/>
      <c r="V21" s="22">
        <f t="shared" si="0"/>
        <v>100</v>
      </c>
    </row>
    <row r="22" spans="1:22" x14ac:dyDescent="0.25">
      <c r="A22" s="21" t="s">
        <v>1098</v>
      </c>
      <c r="B22" s="29" t="s">
        <v>1099</v>
      </c>
      <c r="C22" s="21" t="s">
        <v>1097</v>
      </c>
      <c r="D22" s="22">
        <v>0</v>
      </c>
      <c r="E22" s="22">
        <v>6.6</v>
      </c>
      <c r="F22" s="22"/>
      <c r="G22" s="22">
        <v>70.98</v>
      </c>
      <c r="H22" s="22">
        <v>0.85</v>
      </c>
      <c r="I22" s="22">
        <v>0.68</v>
      </c>
      <c r="J22" s="22"/>
      <c r="K22" s="22">
        <v>2.06</v>
      </c>
      <c r="L22" s="22">
        <v>0.21</v>
      </c>
      <c r="M22" s="22">
        <v>5.68</v>
      </c>
      <c r="N22" s="22">
        <v>1.73</v>
      </c>
      <c r="O22" s="22">
        <v>0.22</v>
      </c>
      <c r="P22" s="22"/>
      <c r="Q22" s="22">
        <v>10.210000000000001</v>
      </c>
      <c r="R22" s="22">
        <v>0.45</v>
      </c>
      <c r="S22" s="22">
        <v>0.34</v>
      </c>
      <c r="T22" s="22"/>
      <c r="U22" s="22"/>
      <c r="V22" s="22">
        <f t="shared" si="0"/>
        <v>100.01</v>
      </c>
    </row>
    <row r="23" spans="1:22" x14ac:dyDescent="0.25">
      <c r="A23" s="21" t="s">
        <v>1102</v>
      </c>
      <c r="B23" s="21" t="s">
        <v>1100</v>
      </c>
      <c r="C23" s="21" t="s">
        <v>1101</v>
      </c>
      <c r="D23" s="22">
        <v>0</v>
      </c>
      <c r="E23" s="22">
        <v>4.6500000000000004</v>
      </c>
      <c r="F23" s="22"/>
      <c r="G23" s="22">
        <v>2.91</v>
      </c>
      <c r="H23" s="22">
        <v>1</v>
      </c>
      <c r="I23" s="22">
        <v>0.54</v>
      </c>
      <c r="J23" s="22"/>
      <c r="K23" s="22">
        <v>7.54</v>
      </c>
      <c r="L23" s="22">
        <v>0.61</v>
      </c>
      <c r="M23" s="22">
        <v>27.13</v>
      </c>
      <c r="N23" s="22">
        <v>4.63</v>
      </c>
      <c r="O23" s="22">
        <v>1.43</v>
      </c>
      <c r="P23" s="22"/>
      <c r="Q23" s="22">
        <v>46.46</v>
      </c>
      <c r="R23" s="22">
        <v>2.06</v>
      </c>
      <c r="S23" s="22">
        <v>1.03</v>
      </c>
      <c r="T23" s="22"/>
      <c r="U23" s="22"/>
      <c r="V23" s="22">
        <f t="shared" si="0"/>
        <v>99.990000000000009</v>
      </c>
    </row>
    <row r="24" spans="1:22" x14ac:dyDescent="0.25">
      <c r="A24" s="21" t="s">
        <v>1103</v>
      </c>
      <c r="B24" s="21" t="s">
        <v>1104</v>
      </c>
      <c r="C24" s="21" t="s">
        <v>1105</v>
      </c>
      <c r="D24" s="22">
        <v>0</v>
      </c>
      <c r="E24" s="22">
        <v>26.95</v>
      </c>
      <c r="F24" s="22"/>
      <c r="G24" s="22">
        <v>17.010000000000002</v>
      </c>
      <c r="H24" s="22">
        <v>1.87</v>
      </c>
      <c r="I24" s="22">
        <v>1.86</v>
      </c>
      <c r="J24" s="22"/>
      <c r="K24" s="22">
        <v>6.78</v>
      </c>
      <c r="L24" s="22">
        <v>0.4</v>
      </c>
      <c r="M24" s="22">
        <v>17.27</v>
      </c>
      <c r="N24" s="22">
        <v>4.4000000000000004</v>
      </c>
      <c r="O24" s="22">
        <v>1.35</v>
      </c>
      <c r="P24" s="22"/>
      <c r="Q24" s="22">
        <v>11.22</v>
      </c>
      <c r="R24" s="22">
        <v>9.9700000000000006</v>
      </c>
      <c r="S24" s="22">
        <v>0.91</v>
      </c>
      <c r="T24" s="22"/>
      <c r="U24" s="22"/>
      <c r="V24" s="22">
        <f t="shared" si="0"/>
        <v>99.99</v>
      </c>
    </row>
    <row r="25" spans="1:22" x14ac:dyDescent="0.25">
      <c r="B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x14ac:dyDescent="0.25">
      <c r="B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x14ac:dyDescent="0.25">
      <c r="B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x14ac:dyDescent="0.25">
      <c r="B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x14ac:dyDescent="0.25">
      <c r="B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x14ac:dyDescent="0.25">
      <c r="B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x14ac:dyDescent="0.25">
      <c r="B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x14ac:dyDescent="0.25">
      <c r="B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2:22" x14ac:dyDescent="0.25">
      <c r="B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2:22" x14ac:dyDescent="0.25">
      <c r="B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2:22" x14ac:dyDescent="0.25">
      <c r="B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2:22" x14ac:dyDescent="0.25">
      <c r="B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2:22" x14ac:dyDescent="0.25">
      <c r="B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2:22" x14ac:dyDescent="0.25">
      <c r="B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2:22" x14ac:dyDescent="0.25">
      <c r="B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2:22" x14ac:dyDescent="0.25">
      <c r="B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2:22" x14ac:dyDescent="0.25">
      <c r="B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2:22" x14ac:dyDescent="0.25">
      <c r="B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2:22" x14ac:dyDescent="0.25">
      <c r="B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2:22" x14ac:dyDescent="0.25">
      <c r="B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2:22" x14ac:dyDescent="0.25">
      <c r="B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2:22" x14ac:dyDescent="0.25">
      <c r="B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2:22" x14ac:dyDescent="0.25">
      <c r="B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2:22" x14ac:dyDescent="0.25">
      <c r="B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2:22" x14ac:dyDescent="0.25">
      <c r="B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2:22" x14ac:dyDescent="0.25">
      <c r="B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2:22" x14ac:dyDescent="0.25">
      <c r="B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2:22" x14ac:dyDescent="0.25">
      <c r="B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2:22" x14ac:dyDescent="0.25">
      <c r="B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2:22" x14ac:dyDescent="0.25">
      <c r="B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2:22" x14ac:dyDescent="0.25">
      <c r="B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2:22" x14ac:dyDescent="0.25">
      <c r="B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2:22" x14ac:dyDescent="0.25">
      <c r="B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2:22" x14ac:dyDescent="0.25">
      <c r="B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2:22" x14ac:dyDescent="0.25">
      <c r="B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2:22" x14ac:dyDescent="0.25">
      <c r="B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2:22" x14ac:dyDescent="0.25">
      <c r="B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2:22" x14ac:dyDescent="0.25">
      <c r="B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2:22" x14ac:dyDescent="0.25">
      <c r="B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2:22" x14ac:dyDescent="0.25">
      <c r="B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2:22" x14ac:dyDescent="0.25">
      <c r="B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2:22" x14ac:dyDescent="0.25">
      <c r="B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2:22" x14ac:dyDescent="0.25">
      <c r="B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2:22" x14ac:dyDescent="0.25">
      <c r="B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2:22" x14ac:dyDescent="0.25">
      <c r="B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2:22" x14ac:dyDescent="0.25">
      <c r="B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2:22" x14ac:dyDescent="0.25">
      <c r="B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2:22" x14ac:dyDescent="0.25">
      <c r="B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2:22" x14ac:dyDescent="0.25">
      <c r="B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2:22" x14ac:dyDescent="0.25">
      <c r="B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2:22" x14ac:dyDescent="0.25">
      <c r="B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2:22" x14ac:dyDescent="0.25">
      <c r="B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2:22" x14ac:dyDescent="0.25">
      <c r="B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2:22" x14ac:dyDescent="0.25">
      <c r="B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2:22" x14ac:dyDescent="0.25">
      <c r="B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2:22" x14ac:dyDescent="0.25">
      <c r="B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2:22" x14ac:dyDescent="0.25">
      <c r="B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2:22" x14ac:dyDescent="0.25">
      <c r="B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2:22" x14ac:dyDescent="0.25">
      <c r="B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2:22" x14ac:dyDescent="0.25">
      <c r="B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2:22" x14ac:dyDescent="0.25">
      <c r="B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2:22" x14ac:dyDescent="0.25">
      <c r="B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2:22" x14ac:dyDescent="0.25">
      <c r="B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2:22" x14ac:dyDescent="0.25">
      <c r="B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2:22" x14ac:dyDescent="0.25">
      <c r="B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2:22" x14ac:dyDescent="0.25">
      <c r="B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2:22" x14ac:dyDescent="0.25">
      <c r="B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2:22" x14ac:dyDescent="0.25">
      <c r="B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2:22" x14ac:dyDescent="0.25">
      <c r="B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2:22" x14ac:dyDescent="0.25">
      <c r="B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2:22" x14ac:dyDescent="0.25">
      <c r="B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2:22" x14ac:dyDescent="0.25">
      <c r="B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2:22" x14ac:dyDescent="0.25">
      <c r="B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2:22" x14ac:dyDescent="0.25">
      <c r="B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2:22" x14ac:dyDescent="0.25">
      <c r="B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2:22" x14ac:dyDescent="0.25">
      <c r="B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2:22" x14ac:dyDescent="0.25">
      <c r="B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2:22" x14ac:dyDescent="0.25">
      <c r="B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2:22" x14ac:dyDescent="0.25">
      <c r="B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2:22" x14ac:dyDescent="0.25">
      <c r="B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2:22" x14ac:dyDescent="0.25">
      <c r="B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2:22" x14ac:dyDescent="0.25">
      <c r="B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2:22" x14ac:dyDescent="0.25">
      <c r="B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2:22" x14ac:dyDescent="0.25">
      <c r="B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2:22" x14ac:dyDescent="0.25">
      <c r="B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2:22" x14ac:dyDescent="0.25">
      <c r="B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2:22" x14ac:dyDescent="0.25">
      <c r="B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2:22" x14ac:dyDescent="0.25">
      <c r="B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2:22" x14ac:dyDescent="0.25">
      <c r="B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2:22" x14ac:dyDescent="0.25">
      <c r="B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2:22" x14ac:dyDescent="0.25">
      <c r="B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2:22" x14ac:dyDescent="0.25">
      <c r="B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2:22" x14ac:dyDescent="0.25">
      <c r="B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2:22" x14ac:dyDescent="0.25">
      <c r="B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2:22" x14ac:dyDescent="0.25">
      <c r="B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2:22" x14ac:dyDescent="0.25">
      <c r="B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2:22" x14ac:dyDescent="0.25">
      <c r="B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2:22" x14ac:dyDescent="0.25">
      <c r="B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2:22" x14ac:dyDescent="0.25">
      <c r="B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2:22" x14ac:dyDescent="0.25">
      <c r="B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2:22" x14ac:dyDescent="0.25">
      <c r="B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2:22" x14ac:dyDescent="0.25">
      <c r="B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2:22" x14ac:dyDescent="0.25">
      <c r="B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2:22" x14ac:dyDescent="0.25">
      <c r="B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2:22" x14ac:dyDescent="0.25">
      <c r="B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2:22" x14ac:dyDescent="0.25">
      <c r="B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2:22" x14ac:dyDescent="0.25">
      <c r="B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2:22" x14ac:dyDescent="0.25">
      <c r="B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2:22" x14ac:dyDescent="0.25">
      <c r="B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2:22" x14ac:dyDescent="0.25">
      <c r="B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2:22" x14ac:dyDescent="0.25">
      <c r="B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2:22" x14ac:dyDescent="0.25">
      <c r="B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2:22" x14ac:dyDescent="0.25">
      <c r="B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2:22" x14ac:dyDescent="0.25">
      <c r="B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2:22" x14ac:dyDescent="0.25">
      <c r="B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2:22" x14ac:dyDescent="0.25">
      <c r="B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2:22" x14ac:dyDescent="0.25">
      <c r="B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2:22" x14ac:dyDescent="0.25">
      <c r="B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2:22" x14ac:dyDescent="0.25">
      <c r="B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2:22" x14ac:dyDescent="0.25">
      <c r="B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2:22" x14ac:dyDescent="0.25">
      <c r="B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2:22" x14ac:dyDescent="0.25">
      <c r="B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2:22" x14ac:dyDescent="0.25">
      <c r="B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2:22" x14ac:dyDescent="0.25">
      <c r="B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2:22" x14ac:dyDescent="0.25">
      <c r="B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2:22" x14ac:dyDescent="0.25">
      <c r="B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2:22" x14ac:dyDescent="0.25">
      <c r="B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2:22" x14ac:dyDescent="0.25">
      <c r="B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2:22" x14ac:dyDescent="0.25">
      <c r="B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1"/>
    </row>
    <row r="154" spans="2:22" x14ac:dyDescent="0.25">
      <c r="B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1"/>
    </row>
    <row r="155" spans="2:22" x14ac:dyDescent="0.25">
      <c r="B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1"/>
    </row>
    <row r="156" spans="2:22" x14ac:dyDescent="0.25">
      <c r="B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1"/>
    </row>
    <row r="157" spans="2:22" x14ac:dyDescent="0.25">
      <c r="B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1"/>
    </row>
    <row r="158" spans="2:22" x14ac:dyDescent="0.25">
      <c r="B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1"/>
    </row>
    <row r="159" spans="2:22" x14ac:dyDescent="0.25">
      <c r="B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1"/>
    </row>
    <row r="160" spans="2:22" x14ac:dyDescent="0.25">
      <c r="B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1"/>
    </row>
    <row r="161" spans="2:22" x14ac:dyDescent="0.25">
      <c r="B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1"/>
    </row>
    <row r="162" spans="2:22" x14ac:dyDescent="0.25">
      <c r="B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1"/>
    </row>
    <row r="163" spans="2:22" x14ac:dyDescent="0.25">
      <c r="B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1"/>
    </row>
    <row r="164" spans="2:22" x14ac:dyDescent="0.25">
      <c r="B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1"/>
    </row>
    <row r="165" spans="2:22" x14ac:dyDescent="0.25">
      <c r="B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1"/>
    </row>
    <row r="166" spans="2:22" x14ac:dyDescent="0.25">
      <c r="B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1"/>
    </row>
    <row r="167" spans="2:22" x14ac:dyDescent="0.25">
      <c r="B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1"/>
    </row>
    <row r="168" spans="2:22" x14ac:dyDescent="0.25">
      <c r="B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1"/>
    </row>
    <row r="169" spans="2:22" x14ac:dyDescent="0.25">
      <c r="B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1"/>
    </row>
    <row r="170" spans="2:22" x14ac:dyDescent="0.25">
      <c r="B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1"/>
    </row>
    <row r="171" spans="2:22" x14ac:dyDescent="0.25">
      <c r="B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1"/>
    </row>
    <row r="172" spans="2:22" x14ac:dyDescent="0.25">
      <c r="B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1"/>
    </row>
    <row r="173" spans="2:22" x14ac:dyDescent="0.25">
      <c r="B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1"/>
    </row>
    <row r="174" spans="2:22" x14ac:dyDescent="0.25">
      <c r="B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1"/>
    </row>
    <row r="175" spans="2:22" x14ac:dyDescent="0.25">
      <c r="B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1"/>
    </row>
    <row r="176" spans="2:22" x14ac:dyDescent="0.25">
      <c r="B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1"/>
    </row>
    <row r="177" spans="2:22" x14ac:dyDescent="0.25">
      <c r="B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1"/>
    </row>
    <row r="178" spans="2:22" x14ac:dyDescent="0.25">
      <c r="B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1"/>
    </row>
    <row r="179" spans="2:22" x14ac:dyDescent="0.25">
      <c r="B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1"/>
    </row>
    <row r="180" spans="2:22" x14ac:dyDescent="0.25">
      <c r="B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1"/>
    </row>
    <row r="181" spans="2:22" x14ac:dyDescent="0.25">
      <c r="B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1"/>
    </row>
    <row r="182" spans="2:22" x14ac:dyDescent="0.25">
      <c r="B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1"/>
    </row>
    <row r="183" spans="2:22" x14ac:dyDescent="0.25">
      <c r="B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1"/>
    </row>
    <row r="184" spans="2:22" x14ac:dyDescent="0.25">
      <c r="B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1"/>
    </row>
    <row r="185" spans="2:22" x14ac:dyDescent="0.25">
      <c r="B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1"/>
    </row>
    <row r="186" spans="2:22" x14ac:dyDescent="0.25">
      <c r="B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1"/>
    </row>
    <row r="187" spans="2:22" x14ac:dyDescent="0.25">
      <c r="B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1"/>
    </row>
    <row r="188" spans="2:22" x14ac:dyDescent="0.25">
      <c r="B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1"/>
    </row>
    <row r="189" spans="2:22" x14ac:dyDescent="0.25">
      <c r="B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1"/>
    </row>
    <row r="190" spans="2:22" x14ac:dyDescent="0.25">
      <c r="B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1"/>
    </row>
    <row r="191" spans="2:22" x14ac:dyDescent="0.25">
      <c r="B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1"/>
    </row>
    <row r="192" spans="2:22" x14ac:dyDescent="0.25">
      <c r="B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1"/>
    </row>
    <row r="193" spans="2:22" x14ac:dyDescent="0.25">
      <c r="B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1"/>
    </row>
    <row r="194" spans="2:22" x14ac:dyDescent="0.25">
      <c r="B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1"/>
    </row>
    <row r="195" spans="2:22" x14ac:dyDescent="0.25">
      <c r="B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1"/>
    </row>
    <row r="196" spans="2:22" x14ac:dyDescent="0.25">
      <c r="B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1"/>
    </row>
    <row r="197" spans="2:22" x14ac:dyDescent="0.25">
      <c r="B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1"/>
    </row>
    <row r="198" spans="2:22" x14ac:dyDescent="0.25">
      <c r="B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1"/>
    </row>
    <row r="199" spans="2:22" x14ac:dyDescent="0.25">
      <c r="B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1"/>
    </row>
    <row r="200" spans="2:22" x14ac:dyDescent="0.25">
      <c r="B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1"/>
    </row>
    <row r="201" spans="2:22" x14ac:dyDescent="0.25">
      <c r="B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1"/>
    </row>
    <row r="202" spans="2:22" x14ac:dyDescent="0.25">
      <c r="B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1"/>
    </row>
    <row r="203" spans="2:22" x14ac:dyDescent="0.25">
      <c r="B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1"/>
    </row>
    <row r="204" spans="2:22" x14ac:dyDescent="0.25">
      <c r="B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1"/>
    </row>
    <row r="205" spans="2:22" x14ac:dyDescent="0.25">
      <c r="B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1"/>
    </row>
    <row r="206" spans="2:22" x14ac:dyDescent="0.25">
      <c r="B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1"/>
    </row>
    <row r="207" spans="2:22" x14ac:dyDescent="0.25">
      <c r="B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1"/>
    </row>
    <row r="208" spans="2:22" x14ac:dyDescent="0.25">
      <c r="B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1"/>
    </row>
    <row r="209" spans="2:22" x14ac:dyDescent="0.25">
      <c r="B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1"/>
    </row>
    <row r="210" spans="2:22" x14ac:dyDescent="0.25">
      <c r="B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1"/>
    </row>
    <row r="211" spans="2:22" x14ac:dyDescent="0.25">
      <c r="B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1"/>
    </row>
    <row r="212" spans="2:22" x14ac:dyDescent="0.25">
      <c r="B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1"/>
    </row>
    <row r="213" spans="2:22" x14ac:dyDescent="0.25">
      <c r="B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1"/>
    </row>
    <row r="214" spans="2:22" x14ac:dyDescent="0.25">
      <c r="B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1"/>
    </row>
    <row r="215" spans="2:22" x14ac:dyDescent="0.25">
      <c r="B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1"/>
    </row>
    <row r="216" spans="2:22" x14ac:dyDescent="0.25">
      <c r="B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1"/>
    </row>
    <row r="217" spans="2:22" x14ac:dyDescent="0.25">
      <c r="B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1"/>
    </row>
    <row r="218" spans="2:22" x14ac:dyDescent="0.25">
      <c r="B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1"/>
    </row>
    <row r="219" spans="2:22" x14ac:dyDescent="0.25">
      <c r="B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1"/>
    </row>
    <row r="220" spans="2:22" x14ac:dyDescent="0.25">
      <c r="B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1"/>
    </row>
    <row r="221" spans="2:22" x14ac:dyDescent="0.25">
      <c r="B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1"/>
    </row>
    <row r="222" spans="2:22" x14ac:dyDescent="0.25">
      <c r="B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1"/>
    </row>
    <row r="223" spans="2:22" x14ac:dyDescent="0.25">
      <c r="B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1"/>
    </row>
    <row r="224" spans="2:22" x14ac:dyDescent="0.25">
      <c r="B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1"/>
    </row>
    <row r="225" spans="2:22" x14ac:dyDescent="0.25">
      <c r="B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1"/>
    </row>
    <row r="226" spans="2:22" x14ac:dyDescent="0.25">
      <c r="B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1"/>
    </row>
    <row r="227" spans="2:22" x14ac:dyDescent="0.25">
      <c r="B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1"/>
    </row>
    <row r="228" spans="2:22" x14ac:dyDescent="0.25">
      <c r="B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1"/>
    </row>
    <row r="229" spans="2:22" x14ac:dyDescent="0.25">
      <c r="B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1"/>
    </row>
    <row r="230" spans="2:22" x14ac:dyDescent="0.25">
      <c r="B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1"/>
    </row>
    <row r="231" spans="2:22" x14ac:dyDescent="0.25">
      <c r="B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1"/>
    </row>
    <row r="232" spans="2:22" x14ac:dyDescent="0.25">
      <c r="B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1"/>
    </row>
    <row r="233" spans="2:22" x14ac:dyDescent="0.25">
      <c r="B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1"/>
    </row>
    <row r="234" spans="2:22" x14ac:dyDescent="0.25">
      <c r="B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1"/>
    </row>
    <row r="235" spans="2:22" x14ac:dyDescent="0.25">
      <c r="B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1"/>
    </row>
    <row r="236" spans="2:22" x14ac:dyDescent="0.25">
      <c r="B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1"/>
    </row>
    <row r="237" spans="2:22" x14ac:dyDescent="0.25">
      <c r="B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1"/>
    </row>
    <row r="238" spans="2:22" x14ac:dyDescent="0.25">
      <c r="B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1"/>
    </row>
    <row r="239" spans="2:22" x14ac:dyDescent="0.25">
      <c r="B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1"/>
    </row>
    <row r="240" spans="2:22" x14ac:dyDescent="0.25">
      <c r="B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1"/>
    </row>
    <row r="241" spans="2:22" x14ac:dyDescent="0.25">
      <c r="B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1"/>
    </row>
    <row r="242" spans="2:22" x14ac:dyDescent="0.25">
      <c r="B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1"/>
    </row>
    <row r="243" spans="2:22" x14ac:dyDescent="0.25">
      <c r="B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1"/>
    </row>
    <row r="244" spans="2:22" x14ac:dyDescent="0.25">
      <c r="B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1"/>
    </row>
    <row r="245" spans="2:22" x14ac:dyDescent="0.25">
      <c r="B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1"/>
    </row>
    <row r="246" spans="2:22" x14ac:dyDescent="0.25">
      <c r="B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1"/>
    </row>
    <row r="247" spans="2:22" x14ac:dyDescent="0.25">
      <c r="B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1"/>
    </row>
    <row r="248" spans="2:22" x14ac:dyDescent="0.25">
      <c r="B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1"/>
    </row>
    <row r="249" spans="2:22" x14ac:dyDescent="0.25">
      <c r="B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1"/>
    </row>
    <row r="250" spans="2:22" x14ac:dyDescent="0.25">
      <c r="B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1"/>
    </row>
    <row r="251" spans="2:22" x14ac:dyDescent="0.25">
      <c r="B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1"/>
    </row>
    <row r="252" spans="2:22" x14ac:dyDescent="0.25">
      <c r="B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1"/>
    </row>
    <row r="253" spans="2:22" x14ac:dyDescent="0.25">
      <c r="B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1"/>
    </row>
    <row r="254" spans="2:22" x14ac:dyDescent="0.25">
      <c r="B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1"/>
    </row>
    <row r="255" spans="2:22" x14ac:dyDescent="0.25">
      <c r="B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1"/>
    </row>
    <row r="256" spans="2:22" x14ac:dyDescent="0.25">
      <c r="B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1"/>
    </row>
    <row r="257" spans="2:22" x14ac:dyDescent="0.25">
      <c r="B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1"/>
    </row>
    <row r="258" spans="2:22" x14ac:dyDescent="0.25">
      <c r="B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1"/>
    </row>
    <row r="259" spans="2:22" x14ac:dyDescent="0.25">
      <c r="B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1"/>
    </row>
    <row r="260" spans="2:22" x14ac:dyDescent="0.25">
      <c r="B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1"/>
    </row>
    <row r="261" spans="2:22" x14ac:dyDescent="0.25">
      <c r="B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1"/>
    </row>
    <row r="262" spans="2:22" x14ac:dyDescent="0.25">
      <c r="B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1"/>
    </row>
    <row r="263" spans="2:22" x14ac:dyDescent="0.25">
      <c r="B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1"/>
    </row>
    <row r="264" spans="2:22" x14ac:dyDescent="0.25">
      <c r="B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1"/>
    </row>
    <row r="265" spans="2:22" x14ac:dyDescent="0.25">
      <c r="B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1"/>
    </row>
    <row r="266" spans="2:22" x14ac:dyDescent="0.25">
      <c r="B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1"/>
    </row>
    <row r="267" spans="2:22" x14ac:dyDescent="0.25">
      <c r="B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1"/>
    </row>
    <row r="268" spans="2:22" x14ac:dyDescent="0.25">
      <c r="B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1"/>
    </row>
    <row r="269" spans="2:22" x14ac:dyDescent="0.25">
      <c r="B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1"/>
    </row>
    <row r="270" spans="2:22" x14ac:dyDescent="0.25">
      <c r="B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1"/>
    </row>
    <row r="271" spans="2:22" x14ac:dyDescent="0.25">
      <c r="B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1"/>
    </row>
    <row r="272" spans="2:22" x14ac:dyDescent="0.25">
      <c r="B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1"/>
    </row>
    <row r="273" spans="2:22" x14ac:dyDescent="0.25">
      <c r="B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1"/>
    </row>
    <row r="274" spans="2:22" x14ac:dyDescent="0.25">
      <c r="B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1"/>
    </row>
    <row r="275" spans="2:22" x14ac:dyDescent="0.25">
      <c r="B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1"/>
    </row>
    <row r="276" spans="2:22" x14ac:dyDescent="0.25">
      <c r="B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1"/>
    </row>
    <row r="277" spans="2:22" x14ac:dyDescent="0.25">
      <c r="B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1"/>
    </row>
    <row r="278" spans="2:22" x14ac:dyDescent="0.25">
      <c r="B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1"/>
    </row>
    <row r="279" spans="2:22" x14ac:dyDescent="0.25">
      <c r="B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1"/>
    </row>
    <row r="280" spans="2:22" x14ac:dyDescent="0.25">
      <c r="B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1"/>
    </row>
    <row r="281" spans="2:22" x14ac:dyDescent="0.25">
      <c r="B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1"/>
    </row>
    <row r="282" spans="2:22" x14ac:dyDescent="0.25">
      <c r="B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1"/>
    </row>
    <row r="283" spans="2:22" x14ac:dyDescent="0.25">
      <c r="B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1"/>
    </row>
    <row r="284" spans="2:22" x14ac:dyDescent="0.25">
      <c r="B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1"/>
    </row>
    <row r="285" spans="2:22" x14ac:dyDescent="0.25">
      <c r="B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1"/>
    </row>
    <row r="286" spans="2:22" x14ac:dyDescent="0.25">
      <c r="B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1"/>
    </row>
    <row r="287" spans="2:22" x14ac:dyDescent="0.25">
      <c r="B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1"/>
    </row>
    <row r="288" spans="2:22" x14ac:dyDescent="0.25">
      <c r="B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1"/>
    </row>
    <row r="289" spans="2:22" x14ac:dyDescent="0.25">
      <c r="B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1"/>
    </row>
    <row r="290" spans="2:22" x14ac:dyDescent="0.25">
      <c r="B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1"/>
    </row>
    <row r="291" spans="2:22" x14ac:dyDescent="0.25">
      <c r="B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1"/>
    </row>
    <row r="292" spans="2:22" x14ac:dyDescent="0.25">
      <c r="B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1"/>
    </row>
    <row r="293" spans="2:22" x14ac:dyDescent="0.25">
      <c r="B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1"/>
    </row>
    <row r="294" spans="2:22" x14ac:dyDescent="0.25">
      <c r="B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1"/>
    </row>
    <row r="295" spans="2:22" x14ac:dyDescent="0.25">
      <c r="B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1"/>
    </row>
    <row r="296" spans="2:22" x14ac:dyDescent="0.25">
      <c r="B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1"/>
    </row>
    <row r="297" spans="2:22" x14ac:dyDescent="0.25">
      <c r="B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1"/>
    </row>
    <row r="298" spans="2:22" x14ac:dyDescent="0.25">
      <c r="B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1"/>
    </row>
    <row r="299" spans="2:22" x14ac:dyDescent="0.25">
      <c r="B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1"/>
    </row>
    <row r="300" spans="2:22" x14ac:dyDescent="0.25">
      <c r="B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1"/>
    </row>
    <row r="301" spans="2:22" x14ac:dyDescent="0.25">
      <c r="B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1"/>
    </row>
    <row r="302" spans="2:22" x14ac:dyDescent="0.25">
      <c r="B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1"/>
    </row>
    <row r="303" spans="2:22" x14ac:dyDescent="0.25">
      <c r="B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1"/>
    </row>
    <row r="304" spans="2:22" x14ac:dyDescent="0.25">
      <c r="B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1"/>
    </row>
    <row r="305" spans="2:22" x14ac:dyDescent="0.25">
      <c r="B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1"/>
    </row>
    <row r="306" spans="2:22" x14ac:dyDescent="0.25">
      <c r="B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1"/>
    </row>
    <row r="307" spans="2:22" x14ac:dyDescent="0.25">
      <c r="B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1"/>
    </row>
    <row r="308" spans="2:22" x14ac:dyDescent="0.25">
      <c r="B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1"/>
    </row>
    <row r="309" spans="2:22" x14ac:dyDescent="0.25">
      <c r="B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1"/>
    </row>
    <row r="310" spans="2:22" x14ac:dyDescent="0.25">
      <c r="B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1"/>
    </row>
    <row r="311" spans="2:22" x14ac:dyDescent="0.25">
      <c r="B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1"/>
    </row>
    <row r="312" spans="2:22" x14ac:dyDescent="0.25">
      <c r="B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1"/>
    </row>
    <row r="313" spans="2:22" x14ac:dyDescent="0.25">
      <c r="B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1"/>
    </row>
    <row r="314" spans="2:22" x14ac:dyDescent="0.25">
      <c r="B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1"/>
    </row>
    <row r="315" spans="2:22" x14ac:dyDescent="0.25">
      <c r="B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1"/>
    </row>
    <row r="316" spans="2:22" x14ac:dyDescent="0.25">
      <c r="B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1"/>
    </row>
    <row r="317" spans="2:22" x14ac:dyDescent="0.25">
      <c r="B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1"/>
    </row>
    <row r="318" spans="2:22" x14ac:dyDescent="0.25">
      <c r="B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1"/>
    </row>
    <row r="319" spans="2:22" x14ac:dyDescent="0.25">
      <c r="B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1"/>
    </row>
    <row r="320" spans="2:22" x14ac:dyDescent="0.25">
      <c r="B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1"/>
    </row>
    <row r="321" spans="2:22" x14ac:dyDescent="0.25">
      <c r="B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1"/>
    </row>
    <row r="322" spans="2:22" x14ac:dyDescent="0.25">
      <c r="B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1"/>
    </row>
    <row r="323" spans="2:22" x14ac:dyDescent="0.25">
      <c r="B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1"/>
    </row>
    <row r="324" spans="2:22" x14ac:dyDescent="0.25">
      <c r="B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1"/>
    </row>
    <row r="325" spans="2:22" x14ac:dyDescent="0.25">
      <c r="B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1"/>
    </row>
    <row r="326" spans="2:22" x14ac:dyDescent="0.25">
      <c r="B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1"/>
    </row>
    <row r="327" spans="2:22" x14ac:dyDescent="0.25">
      <c r="B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1"/>
    </row>
    <row r="328" spans="2:22" x14ac:dyDescent="0.25">
      <c r="B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1"/>
    </row>
    <row r="329" spans="2:22" x14ac:dyDescent="0.25">
      <c r="B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1"/>
    </row>
    <row r="330" spans="2:22" x14ac:dyDescent="0.25">
      <c r="B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1"/>
    </row>
    <row r="331" spans="2:22" x14ac:dyDescent="0.25">
      <c r="B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1"/>
    </row>
    <row r="332" spans="2:22" x14ac:dyDescent="0.25">
      <c r="B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1"/>
    </row>
    <row r="333" spans="2:22" x14ac:dyDescent="0.25">
      <c r="B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1"/>
    </row>
    <row r="334" spans="2:22" x14ac:dyDescent="0.25">
      <c r="B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1"/>
    </row>
    <row r="335" spans="2:22" x14ac:dyDescent="0.25">
      <c r="B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1"/>
    </row>
    <row r="336" spans="2:22" x14ac:dyDescent="0.25">
      <c r="B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1"/>
    </row>
    <row r="337" spans="2:22" x14ac:dyDescent="0.25">
      <c r="B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1"/>
    </row>
    <row r="338" spans="2:22" x14ac:dyDescent="0.25">
      <c r="B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1"/>
    </row>
    <row r="339" spans="2:22" x14ac:dyDescent="0.25">
      <c r="B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1"/>
    </row>
    <row r="340" spans="2:22" x14ac:dyDescent="0.25">
      <c r="B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1"/>
    </row>
    <row r="341" spans="2:22" x14ac:dyDescent="0.25">
      <c r="B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1"/>
    </row>
    <row r="342" spans="2:22" x14ac:dyDescent="0.25">
      <c r="B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1"/>
    </row>
    <row r="343" spans="2:22" x14ac:dyDescent="0.25">
      <c r="B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1"/>
    </row>
    <row r="344" spans="2:22" x14ac:dyDescent="0.25">
      <c r="B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1"/>
    </row>
    <row r="345" spans="2:22" x14ac:dyDescent="0.25">
      <c r="B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1"/>
    </row>
    <row r="346" spans="2:22" x14ac:dyDescent="0.25">
      <c r="B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1"/>
    </row>
    <row r="347" spans="2:22" x14ac:dyDescent="0.25">
      <c r="B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1"/>
    </row>
    <row r="348" spans="2:22" x14ac:dyDescent="0.25">
      <c r="B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1"/>
    </row>
    <row r="349" spans="2:22" x14ac:dyDescent="0.25">
      <c r="B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1"/>
    </row>
    <row r="350" spans="2:22" x14ac:dyDescent="0.25">
      <c r="B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1"/>
    </row>
    <row r="351" spans="2:22" x14ac:dyDescent="0.25">
      <c r="B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1"/>
    </row>
    <row r="352" spans="2:22" x14ac:dyDescent="0.25">
      <c r="B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1"/>
    </row>
    <row r="353" spans="2:22" x14ac:dyDescent="0.25">
      <c r="B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1"/>
    </row>
    <row r="354" spans="2:22" x14ac:dyDescent="0.25">
      <c r="B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1"/>
    </row>
    <row r="355" spans="2:22" x14ac:dyDescent="0.25">
      <c r="B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1"/>
    </row>
    <row r="356" spans="2:22" x14ac:dyDescent="0.25">
      <c r="B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1"/>
    </row>
    <row r="357" spans="2:22" x14ac:dyDescent="0.25">
      <c r="B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1"/>
    </row>
    <row r="358" spans="2:22" x14ac:dyDescent="0.25">
      <c r="B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1"/>
    </row>
    <row r="359" spans="2:22" x14ac:dyDescent="0.25">
      <c r="B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1"/>
    </row>
    <row r="360" spans="2:22" x14ac:dyDescent="0.25">
      <c r="B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1"/>
    </row>
    <row r="361" spans="2:22" x14ac:dyDescent="0.25">
      <c r="B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1"/>
    </row>
    <row r="362" spans="2:22" x14ac:dyDescent="0.25">
      <c r="B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1"/>
    </row>
    <row r="363" spans="2:22" x14ac:dyDescent="0.25">
      <c r="B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1"/>
    </row>
    <row r="364" spans="2:22" x14ac:dyDescent="0.25">
      <c r="B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1"/>
    </row>
    <row r="365" spans="2:22" x14ac:dyDescent="0.25">
      <c r="B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1"/>
    </row>
    <row r="366" spans="2:22" x14ac:dyDescent="0.25">
      <c r="B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1"/>
    </row>
    <row r="367" spans="2:22" x14ac:dyDescent="0.25">
      <c r="B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1"/>
    </row>
    <row r="368" spans="2:22" x14ac:dyDescent="0.25">
      <c r="B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1"/>
    </row>
    <row r="369" spans="2:22" x14ac:dyDescent="0.25">
      <c r="B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1"/>
    </row>
    <row r="370" spans="2:22" x14ac:dyDescent="0.25">
      <c r="B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1"/>
    </row>
    <row r="371" spans="2:22" x14ac:dyDescent="0.25">
      <c r="B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1"/>
    </row>
    <row r="372" spans="2:22" x14ac:dyDescent="0.25">
      <c r="B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1"/>
    </row>
    <row r="373" spans="2:22" x14ac:dyDescent="0.25">
      <c r="B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1"/>
    </row>
    <row r="374" spans="2:22" x14ac:dyDescent="0.25">
      <c r="B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1"/>
    </row>
    <row r="375" spans="2:22" x14ac:dyDescent="0.25">
      <c r="B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1"/>
    </row>
    <row r="376" spans="2:22" x14ac:dyDescent="0.25">
      <c r="B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1"/>
    </row>
    <row r="377" spans="2:22" x14ac:dyDescent="0.25">
      <c r="B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1"/>
    </row>
    <row r="378" spans="2:22" x14ac:dyDescent="0.25">
      <c r="B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1"/>
    </row>
    <row r="379" spans="2:22" x14ac:dyDescent="0.25">
      <c r="B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1"/>
    </row>
    <row r="380" spans="2:22" x14ac:dyDescent="0.25">
      <c r="B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1"/>
    </row>
    <row r="381" spans="2:22" x14ac:dyDescent="0.25">
      <c r="B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1"/>
    </row>
    <row r="382" spans="2:22" x14ac:dyDescent="0.25">
      <c r="B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1"/>
    </row>
    <row r="383" spans="2:22" x14ac:dyDescent="0.25">
      <c r="B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1"/>
    </row>
    <row r="384" spans="2:22" x14ac:dyDescent="0.25">
      <c r="B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1"/>
    </row>
    <row r="385" spans="2:22" x14ac:dyDescent="0.25">
      <c r="B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1"/>
    </row>
    <row r="386" spans="2:22" x14ac:dyDescent="0.25">
      <c r="B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1"/>
    </row>
    <row r="387" spans="2:22" x14ac:dyDescent="0.25">
      <c r="B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1"/>
    </row>
    <row r="388" spans="2:22" x14ac:dyDescent="0.25">
      <c r="B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1"/>
    </row>
    <row r="389" spans="2:22" x14ac:dyDescent="0.25">
      <c r="B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1"/>
    </row>
    <row r="390" spans="2:22" x14ac:dyDescent="0.25">
      <c r="B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1"/>
    </row>
    <row r="391" spans="2:22" x14ac:dyDescent="0.25">
      <c r="B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1"/>
    </row>
    <row r="392" spans="2:22" x14ac:dyDescent="0.25">
      <c r="B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1"/>
    </row>
    <row r="393" spans="2:22" x14ac:dyDescent="0.25">
      <c r="B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1"/>
    </row>
    <row r="394" spans="2:22" x14ac:dyDescent="0.25">
      <c r="B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1"/>
    </row>
    <row r="395" spans="2:22" x14ac:dyDescent="0.25">
      <c r="B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1"/>
    </row>
    <row r="396" spans="2:22" x14ac:dyDescent="0.25">
      <c r="B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1"/>
    </row>
    <row r="397" spans="2:22" x14ac:dyDescent="0.25">
      <c r="B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1"/>
    </row>
    <row r="398" spans="2:22" x14ac:dyDescent="0.25">
      <c r="B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1"/>
    </row>
    <row r="399" spans="2:22" x14ac:dyDescent="0.25">
      <c r="B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1"/>
    </row>
    <row r="400" spans="2:22" x14ac:dyDescent="0.25">
      <c r="B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1"/>
    </row>
    <row r="401" spans="2:22" x14ac:dyDescent="0.25">
      <c r="B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1"/>
    </row>
    <row r="402" spans="2:22" x14ac:dyDescent="0.25">
      <c r="B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1"/>
    </row>
    <row r="403" spans="2:22" x14ac:dyDescent="0.25">
      <c r="B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1"/>
    </row>
    <row r="404" spans="2:22" x14ac:dyDescent="0.25">
      <c r="B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1"/>
    </row>
    <row r="405" spans="2:22" x14ac:dyDescent="0.25">
      <c r="B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1"/>
    </row>
    <row r="406" spans="2:22" x14ac:dyDescent="0.25">
      <c r="B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1"/>
    </row>
    <row r="407" spans="2:22" x14ac:dyDescent="0.25">
      <c r="B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1"/>
    </row>
    <row r="408" spans="2:22" x14ac:dyDescent="0.25">
      <c r="B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1"/>
    </row>
    <row r="409" spans="2:22" x14ac:dyDescent="0.25">
      <c r="B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1"/>
    </row>
    <row r="410" spans="2:22" x14ac:dyDescent="0.25">
      <c r="B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1"/>
    </row>
    <row r="411" spans="2:22" x14ac:dyDescent="0.25">
      <c r="B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1"/>
    </row>
    <row r="412" spans="2:22" x14ac:dyDescent="0.25">
      <c r="B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1"/>
    </row>
    <row r="413" spans="2:22" x14ac:dyDescent="0.25">
      <c r="B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1"/>
    </row>
    <row r="414" spans="2:22" x14ac:dyDescent="0.25">
      <c r="B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1"/>
    </row>
    <row r="415" spans="2:22" x14ac:dyDescent="0.25">
      <c r="B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1"/>
    </row>
    <row r="416" spans="2:22" x14ac:dyDescent="0.25">
      <c r="B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1"/>
    </row>
    <row r="417" spans="2:22" x14ac:dyDescent="0.25">
      <c r="B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1"/>
    </row>
    <row r="418" spans="2:22" x14ac:dyDescent="0.25">
      <c r="B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1"/>
    </row>
    <row r="419" spans="2:22" x14ac:dyDescent="0.25">
      <c r="B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1"/>
    </row>
    <row r="420" spans="2:22" x14ac:dyDescent="0.25">
      <c r="B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1"/>
    </row>
    <row r="421" spans="2:22" x14ac:dyDescent="0.25">
      <c r="B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1"/>
    </row>
    <row r="422" spans="2:22" x14ac:dyDescent="0.25">
      <c r="B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1"/>
    </row>
    <row r="423" spans="2:22" x14ac:dyDescent="0.25">
      <c r="B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1"/>
    </row>
    <row r="424" spans="2:22" x14ac:dyDescent="0.25">
      <c r="B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1"/>
    </row>
    <row r="425" spans="2:22" x14ac:dyDescent="0.25">
      <c r="B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1"/>
    </row>
    <row r="426" spans="2:22" x14ac:dyDescent="0.25">
      <c r="B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1"/>
    </row>
    <row r="427" spans="2:22" x14ac:dyDescent="0.25">
      <c r="B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1"/>
    </row>
    <row r="428" spans="2:22" x14ac:dyDescent="0.25">
      <c r="B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1"/>
    </row>
    <row r="429" spans="2:22" x14ac:dyDescent="0.25">
      <c r="B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1"/>
    </row>
    <row r="430" spans="2:22" x14ac:dyDescent="0.25">
      <c r="B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1"/>
    </row>
    <row r="431" spans="2:22" x14ac:dyDescent="0.25">
      <c r="B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1"/>
    </row>
    <row r="432" spans="2:22" x14ac:dyDescent="0.25">
      <c r="B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1"/>
    </row>
    <row r="433" spans="2:22" x14ac:dyDescent="0.25">
      <c r="B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1"/>
    </row>
    <row r="434" spans="2:22" x14ac:dyDescent="0.25">
      <c r="B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1"/>
    </row>
    <row r="435" spans="2:22" x14ac:dyDescent="0.25">
      <c r="B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1"/>
    </row>
    <row r="436" spans="2:22" x14ac:dyDescent="0.25">
      <c r="B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1"/>
    </row>
    <row r="437" spans="2:22" x14ac:dyDescent="0.25">
      <c r="B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1"/>
    </row>
    <row r="438" spans="2:22" x14ac:dyDescent="0.25">
      <c r="B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1"/>
    </row>
    <row r="439" spans="2:22" x14ac:dyDescent="0.25">
      <c r="B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1"/>
    </row>
    <row r="440" spans="2:22" x14ac:dyDescent="0.25">
      <c r="B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1"/>
    </row>
    <row r="441" spans="2:22" x14ac:dyDescent="0.25">
      <c r="B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1"/>
    </row>
    <row r="442" spans="2:22" x14ac:dyDescent="0.25">
      <c r="B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1"/>
    </row>
    <row r="443" spans="2:22" x14ac:dyDescent="0.25">
      <c r="B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1"/>
    </row>
    <row r="444" spans="2:22" x14ac:dyDescent="0.25">
      <c r="B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1"/>
    </row>
    <row r="445" spans="2:22" x14ac:dyDescent="0.25">
      <c r="B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1"/>
    </row>
    <row r="446" spans="2:22" x14ac:dyDescent="0.25">
      <c r="B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1"/>
    </row>
    <row r="447" spans="2:22" x14ac:dyDescent="0.25">
      <c r="B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1"/>
    </row>
    <row r="448" spans="2:22" x14ac:dyDescent="0.25">
      <c r="B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1"/>
    </row>
    <row r="449" spans="2:22" x14ac:dyDescent="0.25">
      <c r="B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1"/>
    </row>
    <row r="450" spans="2:22" x14ac:dyDescent="0.25">
      <c r="B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1"/>
    </row>
    <row r="451" spans="2:22" x14ac:dyDescent="0.25">
      <c r="B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1"/>
    </row>
    <row r="452" spans="2:22" x14ac:dyDescent="0.25">
      <c r="B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1"/>
    </row>
    <row r="453" spans="2:22" x14ac:dyDescent="0.25">
      <c r="B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1"/>
    </row>
    <row r="454" spans="2:22" x14ac:dyDescent="0.25">
      <c r="B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1"/>
    </row>
    <row r="455" spans="2:22" x14ac:dyDescent="0.25">
      <c r="B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1"/>
    </row>
    <row r="456" spans="2:22" x14ac:dyDescent="0.25">
      <c r="B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1"/>
    </row>
    <row r="457" spans="2:22" x14ac:dyDescent="0.25">
      <c r="B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1"/>
    </row>
    <row r="458" spans="2:22" x14ac:dyDescent="0.25">
      <c r="B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1"/>
    </row>
    <row r="459" spans="2:22" x14ac:dyDescent="0.25">
      <c r="B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1"/>
    </row>
    <row r="460" spans="2:22" x14ac:dyDescent="0.25">
      <c r="B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1"/>
    </row>
    <row r="461" spans="2:22" x14ac:dyDescent="0.25">
      <c r="B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1"/>
    </row>
    <row r="462" spans="2:22" x14ac:dyDescent="0.25">
      <c r="B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1"/>
    </row>
    <row r="463" spans="2:22" x14ac:dyDescent="0.25">
      <c r="B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1"/>
    </row>
    <row r="464" spans="2:22" x14ac:dyDescent="0.25">
      <c r="B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1"/>
    </row>
    <row r="465" spans="2:22" x14ac:dyDescent="0.25">
      <c r="B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1"/>
    </row>
    <row r="466" spans="2:22" x14ac:dyDescent="0.25">
      <c r="B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1"/>
    </row>
    <row r="467" spans="2:22" x14ac:dyDescent="0.25">
      <c r="B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1"/>
    </row>
    <row r="468" spans="2:22" x14ac:dyDescent="0.25">
      <c r="B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1"/>
    </row>
    <row r="469" spans="2:22" x14ac:dyDescent="0.25">
      <c r="B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1"/>
    </row>
    <row r="470" spans="2:22" x14ac:dyDescent="0.25">
      <c r="B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1"/>
    </row>
    <row r="471" spans="2:22" x14ac:dyDescent="0.25">
      <c r="B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1"/>
    </row>
    <row r="472" spans="2:22" x14ac:dyDescent="0.25">
      <c r="B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1"/>
    </row>
    <row r="473" spans="2:22" x14ac:dyDescent="0.25">
      <c r="B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1"/>
    </row>
    <row r="474" spans="2:22" x14ac:dyDescent="0.25">
      <c r="B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1"/>
    </row>
    <row r="475" spans="2:22" x14ac:dyDescent="0.25">
      <c r="B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1"/>
    </row>
    <row r="476" spans="2:22" x14ac:dyDescent="0.25">
      <c r="B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1"/>
    </row>
    <row r="477" spans="2:22" x14ac:dyDescent="0.25">
      <c r="B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1"/>
    </row>
    <row r="478" spans="2:22" x14ac:dyDescent="0.25">
      <c r="B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1"/>
    </row>
    <row r="479" spans="2:22" x14ac:dyDescent="0.25">
      <c r="B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1"/>
    </row>
    <row r="480" spans="2:22" x14ac:dyDescent="0.25">
      <c r="B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1"/>
    </row>
    <row r="481" spans="2:22" x14ac:dyDescent="0.25">
      <c r="B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1"/>
    </row>
    <row r="482" spans="2:22" x14ac:dyDescent="0.25">
      <c r="B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1"/>
    </row>
    <row r="483" spans="2:22" x14ac:dyDescent="0.25">
      <c r="B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1"/>
    </row>
    <row r="484" spans="2:22" x14ac:dyDescent="0.25">
      <c r="B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1"/>
    </row>
    <row r="485" spans="2:22" x14ac:dyDescent="0.25">
      <c r="B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1"/>
    </row>
    <row r="486" spans="2:22" x14ac:dyDescent="0.25">
      <c r="B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1"/>
    </row>
    <row r="487" spans="2:22" x14ac:dyDescent="0.25">
      <c r="B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1"/>
    </row>
    <row r="488" spans="2:22" x14ac:dyDescent="0.25">
      <c r="B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1"/>
    </row>
    <row r="489" spans="2:22" x14ac:dyDescent="0.25">
      <c r="B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1"/>
    </row>
    <row r="490" spans="2:22" x14ac:dyDescent="0.25">
      <c r="B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1"/>
    </row>
    <row r="491" spans="2:22" x14ac:dyDescent="0.25">
      <c r="B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1"/>
    </row>
    <row r="492" spans="2:22" x14ac:dyDescent="0.25">
      <c r="B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1"/>
    </row>
    <row r="493" spans="2:22" x14ac:dyDescent="0.25">
      <c r="B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1"/>
    </row>
    <row r="494" spans="2:22" x14ac:dyDescent="0.25">
      <c r="B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1"/>
    </row>
    <row r="495" spans="2:22" x14ac:dyDescent="0.25">
      <c r="B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1"/>
    </row>
    <row r="496" spans="2:22" x14ac:dyDescent="0.25">
      <c r="B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1"/>
    </row>
    <row r="497" spans="2:22" x14ac:dyDescent="0.25">
      <c r="B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1"/>
    </row>
    <row r="498" spans="2:22" x14ac:dyDescent="0.25">
      <c r="B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1"/>
    </row>
    <row r="499" spans="2:22" x14ac:dyDescent="0.25">
      <c r="B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1"/>
    </row>
    <row r="500" spans="2:22" x14ac:dyDescent="0.25">
      <c r="B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1"/>
    </row>
    <row r="501" spans="2:22" x14ac:dyDescent="0.25">
      <c r="B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1"/>
    </row>
    <row r="502" spans="2:22" x14ac:dyDescent="0.25">
      <c r="B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1"/>
    </row>
    <row r="503" spans="2:22" x14ac:dyDescent="0.25">
      <c r="B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1"/>
    </row>
    <row r="504" spans="2:22" x14ac:dyDescent="0.25">
      <c r="B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1"/>
    </row>
    <row r="505" spans="2:22" x14ac:dyDescent="0.25">
      <c r="B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1"/>
    </row>
    <row r="506" spans="2:22" x14ac:dyDescent="0.25">
      <c r="B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1"/>
    </row>
    <row r="507" spans="2:22" x14ac:dyDescent="0.25">
      <c r="B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1"/>
    </row>
    <row r="508" spans="2:22" x14ac:dyDescent="0.25">
      <c r="B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1"/>
    </row>
    <row r="509" spans="2:22" x14ac:dyDescent="0.25">
      <c r="B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1"/>
    </row>
    <row r="510" spans="2:22" x14ac:dyDescent="0.25">
      <c r="B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1"/>
    </row>
    <row r="511" spans="2:22" x14ac:dyDescent="0.25">
      <c r="B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1"/>
    </row>
    <row r="512" spans="2:22" x14ac:dyDescent="0.25">
      <c r="B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1"/>
    </row>
    <row r="513" spans="2:22" x14ac:dyDescent="0.25">
      <c r="B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1"/>
    </row>
    <row r="514" spans="2:22" x14ac:dyDescent="0.25">
      <c r="B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1"/>
    </row>
    <row r="515" spans="2:22" x14ac:dyDescent="0.25">
      <c r="B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1"/>
    </row>
    <row r="516" spans="2:22" x14ac:dyDescent="0.25">
      <c r="B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1"/>
    </row>
    <row r="517" spans="2:22" x14ac:dyDescent="0.25">
      <c r="B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1"/>
    </row>
    <row r="518" spans="2:22" x14ac:dyDescent="0.25">
      <c r="B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1"/>
    </row>
    <row r="519" spans="2:22" x14ac:dyDescent="0.25">
      <c r="B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1"/>
    </row>
    <row r="520" spans="2:22" x14ac:dyDescent="0.25">
      <c r="B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1"/>
    </row>
    <row r="521" spans="2:22" x14ac:dyDescent="0.25">
      <c r="B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1"/>
    </row>
    <row r="522" spans="2:22" x14ac:dyDescent="0.25">
      <c r="B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1"/>
    </row>
    <row r="523" spans="2:22" x14ac:dyDescent="0.25">
      <c r="B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1"/>
    </row>
    <row r="524" spans="2:22" x14ac:dyDescent="0.25">
      <c r="B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1"/>
    </row>
    <row r="525" spans="2:22" x14ac:dyDescent="0.25">
      <c r="B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1"/>
    </row>
    <row r="526" spans="2:22" x14ac:dyDescent="0.25">
      <c r="B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1"/>
    </row>
    <row r="527" spans="2:22" x14ac:dyDescent="0.25">
      <c r="B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1"/>
    </row>
    <row r="528" spans="2:22" x14ac:dyDescent="0.25">
      <c r="B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1"/>
    </row>
    <row r="529" spans="2:22" x14ac:dyDescent="0.25">
      <c r="B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1"/>
    </row>
    <row r="530" spans="2:22" x14ac:dyDescent="0.25">
      <c r="B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1"/>
    </row>
    <row r="531" spans="2:22" x14ac:dyDescent="0.25">
      <c r="B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1"/>
    </row>
    <row r="532" spans="2:22" x14ac:dyDescent="0.25">
      <c r="B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1"/>
    </row>
    <row r="533" spans="2:22" x14ac:dyDescent="0.25">
      <c r="B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1"/>
    </row>
    <row r="534" spans="2:22" x14ac:dyDescent="0.25">
      <c r="B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1"/>
    </row>
    <row r="535" spans="2:22" x14ac:dyDescent="0.25">
      <c r="B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1"/>
    </row>
    <row r="536" spans="2:22" x14ac:dyDescent="0.25">
      <c r="B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1"/>
    </row>
    <row r="537" spans="2:22" x14ac:dyDescent="0.25">
      <c r="B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1"/>
    </row>
    <row r="538" spans="2:22" x14ac:dyDescent="0.25">
      <c r="B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1"/>
    </row>
    <row r="539" spans="2:22" x14ac:dyDescent="0.25">
      <c r="B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1"/>
    </row>
    <row r="540" spans="2:22" x14ac:dyDescent="0.25">
      <c r="B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1"/>
    </row>
    <row r="541" spans="2:22" x14ac:dyDescent="0.25">
      <c r="B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1"/>
    </row>
    <row r="542" spans="2:22" x14ac:dyDescent="0.25">
      <c r="B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1"/>
    </row>
    <row r="543" spans="2:22" x14ac:dyDescent="0.25">
      <c r="B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1"/>
    </row>
    <row r="544" spans="2:22" x14ac:dyDescent="0.25">
      <c r="B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1"/>
    </row>
    <row r="545" spans="2:22" x14ac:dyDescent="0.25">
      <c r="B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1"/>
    </row>
    <row r="546" spans="2:22" x14ac:dyDescent="0.25">
      <c r="B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1"/>
    </row>
    <row r="547" spans="2:22" x14ac:dyDescent="0.25">
      <c r="B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1"/>
    </row>
    <row r="548" spans="2:22" x14ac:dyDescent="0.25">
      <c r="B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1"/>
    </row>
    <row r="549" spans="2:22" x14ac:dyDescent="0.25">
      <c r="B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1"/>
    </row>
    <row r="550" spans="2:22" x14ac:dyDescent="0.25">
      <c r="B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1"/>
    </row>
    <row r="551" spans="2:22" x14ac:dyDescent="0.25">
      <c r="B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1"/>
    </row>
    <row r="552" spans="2:22" x14ac:dyDescent="0.25">
      <c r="B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1"/>
    </row>
    <row r="553" spans="2:22" x14ac:dyDescent="0.25">
      <c r="B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1"/>
    </row>
    <row r="554" spans="2:22" x14ac:dyDescent="0.25">
      <c r="B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1"/>
    </row>
    <row r="555" spans="2:22" x14ac:dyDescent="0.25">
      <c r="B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1"/>
    </row>
    <row r="556" spans="2:22" x14ac:dyDescent="0.25">
      <c r="B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1"/>
    </row>
    <row r="557" spans="2:22" x14ac:dyDescent="0.25">
      <c r="B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1"/>
    </row>
    <row r="558" spans="2:22" x14ac:dyDescent="0.25">
      <c r="B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1"/>
    </row>
    <row r="559" spans="2:22" x14ac:dyDescent="0.25">
      <c r="B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1"/>
    </row>
    <row r="560" spans="2:22" x14ac:dyDescent="0.25">
      <c r="B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1"/>
    </row>
    <row r="561" spans="2:22" x14ac:dyDescent="0.25">
      <c r="B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1"/>
    </row>
    <row r="562" spans="2:22" x14ac:dyDescent="0.25">
      <c r="B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1"/>
    </row>
    <row r="563" spans="2:22" x14ac:dyDescent="0.25">
      <c r="B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1"/>
    </row>
    <row r="564" spans="2:22" x14ac:dyDescent="0.25">
      <c r="B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1"/>
    </row>
    <row r="565" spans="2:22" x14ac:dyDescent="0.25">
      <c r="B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1"/>
    </row>
    <row r="566" spans="2:22" x14ac:dyDescent="0.25">
      <c r="B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1"/>
    </row>
    <row r="567" spans="2:22" x14ac:dyDescent="0.25">
      <c r="B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1"/>
    </row>
    <row r="568" spans="2:22" x14ac:dyDescent="0.25">
      <c r="B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1"/>
    </row>
    <row r="569" spans="2:22" x14ac:dyDescent="0.25">
      <c r="B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1"/>
    </row>
    <row r="570" spans="2:22" x14ac:dyDescent="0.25">
      <c r="B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1"/>
    </row>
    <row r="571" spans="2:22" x14ac:dyDescent="0.25">
      <c r="B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1"/>
    </row>
    <row r="572" spans="2:22" x14ac:dyDescent="0.25">
      <c r="B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1"/>
    </row>
    <row r="573" spans="2:22" x14ac:dyDescent="0.25">
      <c r="B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1"/>
    </row>
    <row r="574" spans="2:22" x14ac:dyDescent="0.25">
      <c r="B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1"/>
    </row>
    <row r="575" spans="2:22" x14ac:dyDescent="0.25">
      <c r="B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1"/>
    </row>
    <row r="576" spans="2:22" x14ac:dyDescent="0.25">
      <c r="B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1"/>
    </row>
    <row r="577" spans="2:22" x14ac:dyDescent="0.25">
      <c r="B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1"/>
    </row>
    <row r="578" spans="2:22" x14ac:dyDescent="0.25">
      <c r="B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1"/>
    </row>
    <row r="579" spans="2:22" x14ac:dyDescent="0.25">
      <c r="B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1"/>
    </row>
    <row r="580" spans="2:22" x14ac:dyDescent="0.25">
      <c r="B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1"/>
    </row>
    <row r="581" spans="2:22" x14ac:dyDescent="0.25">
      <c r="B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1"/>
    </row>
    <row r="582" spans="2:22" x14ac:dyDescent="0.25">
      <c r="B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1"/>
    </row>
    <row r="583" spans="2:22" x14ac:dyDescent="0.25">
      <c r="B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1"/>
    </row>
    <row r="584" spans="2:22" x14ac:dyDescent="0.25">
      <c r="B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1"/>
    </row>
    <row r="585" spans="2:22" x14ac:dyDescent="0.25">
      <c r="B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1"/>
    </row>
    <row r="586" spans="2:22" x14ac:dyDescent="0.25">
      <c r="B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1"/>
    </row>
    <row r="587" spans="2:22" x14ac:dyDescent="0.25">
      <c r="B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1"/>
    </row>
    <row r="588" spans="2:22" x14ac:dyDescent="0.25">
      <c r="B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1"/>
    </row>
    <row r="589" spans="2:22" x14ac:dyDescent="0.25">
      <c r="B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1"/>
    </row>
    <row r="590" spans="2:22" x14ac:dyDescent="0.25">
      <c r="B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1"/>
    </row>
    <row r="591" spans="2:22" x14ac:dyDescent="0.25">
      <c r="B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1"/>
    </row>
    <row r="592" spans="2:22" x14ac:dyDescent="0.25">
      <c r="B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1"/>
    </row>
    <row r="593" spans="2:22" x14ac:dyDescent="0.25">
      <c r="B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1"/>
    </row>
    <row r="594" spans="2:22" x14ac:dyDescent="0.25">
      <c r="B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1"/>
    </row>
    <row r="595" spans="2:22" x14ac:dyDescent="0.25">
      <c r="B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1"/>
    </row>
    <row r="596" spans="2:22" x14ac:dyDescent="0.25">
      <c r="B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1"/>
    </row>
    <row r="597" spans="2:22" x14ac:dyDescent="0.25">
      <c r="B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1"/>
    </row>
    <row r="598" spans="2:22" x14ac:dyDescent="0.25">
      <c r="B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1"/>
    </row>
    <row r="599" spans="2:22" x14ac:dyDescent="0.25">
      <c r="B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1"/>
    </row>
    <row r="600" spans="2:22" x14ac:dyDescent="0.25">
      <c r="B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1"/>
    </row>
    <row r="601" spans="2:22" x14ac:dyDescent="0.25">
      <c r="B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1"/>
    </row>
    <row r="602" spans="2:22" x14ac:dyDescent="0.25">
      <c r="B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1"/>
    </row>
    <row r="603" spans="2:22" x14ac:dyDescent="0.25">
      <c r="B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1"/>
    </row>
    <row r="604" spans="2:22" x14ac:dyDescent="0.25">
      <c r="B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1"/>
    </row>
    <row r="605" spans="2:22" x14ac:dyDescent="0.25">
      <c r="B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1"/>
    </row>
    <row r="606" spans="2:22" x14ac:dyDescent="0.25">
      <c r="B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1"/>
    </row>
    <row r="607" spans="2:22" x14ac:dyDescent="0.25">
      <c r="B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1"/>
    </row>
    <row r="608" spans="2:22" x14ac:dyDescent="0.25">
      <c r="B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1"/>
    </row>
    <row r="609" spans="2:22" x14ac:dyDescent="0.25">
      <c r="B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1"/>
    </row>
    <row r="610" spans="2:22" x14ac:dyDescent="0.25">
      <c r="B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1"/>
    </row>
    <row r="611" spans="2:22" x14ac:dyDescent="0.25">
      <c r="B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1"/>
    </row>
    <row r="612" spans="2:22" x14ac:dyDescent="0.25">
      <c r="B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1"/>
    </row>
    <row r="613" spans="2:22" x14ac:dyDescent="0.25">
      <c r="B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1"/>
    </row>
    <row r="614" spans="2:22" x14ac:dyDescent="0.25">
      <c r="B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1"/>
    </row>
    <row r="615" spans="2:22" x14ac:dyDescent="0.25">
      <c r="B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1"/>
    </row>
    <row r="616" spans="2:22" x14ac:dyDescent="0.25">
      <c r="B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1"/>
    </row>
    <row r="617" spans="2:22" x14ac:dyDescent="0.25">
      <c r="B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1"/>
    </row>
    <row r="618" spans="2:22" x14ac:dyDescent="0.25">
      <c r="B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1"/>
    </row>
    <row r="619" spans="2:22" x14ac:dyDescent="0.25">
      <c r="B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1"/>
    </row>
    <row r="620" spans="2:22" x14ac:dyDescent="0.25">
      <c r="B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1"/>
    </row>
    <row r="621" spans="2:22" x14ac:dyDescent="0.25">
      <c r="B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1"/>
    </row>
    <row r="622" spans="2:22" x14ac:dyDescent="0.25">
      <c r="B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1"/>
    </row>
    <row r="623" spans="2:22" x14ac:dyDescent="0.25">
      <c r="B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1"/>
    </row>
    <row r="624" spans="2:22" x14ac:dyDescent="0.25">
      <c r="B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1"/>
    </row>
    <row r="625" spans="2:22" x14ac:dyDescent="0.25">
      <c r="B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1"/>
    </row>
    <row r="626" spans="2:22" x14ac:dyDescent="0.25">
      <c r="B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1"/>
    </row>
    <row r="627" spans="2:22" x14ac:dyDescent="0.25">
      <c r="B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1"/>
    </row>
    <row r="628" spans="2:22" x14ac:dyDescent="0.25">
      <c r="B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1"/>
    </row>
    <row r="629" spans="2:22" x14ac:dyDescent="0.25">
      <c r="B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1"/>
    </row>
  </sheetData>
  <conditionalFormatting sqref="D1:U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PinS library_part1</vt:lpstr>
      <vt:lpstr>PinS library_part2</vt:lpstr>
      <vt:lpstr>Native mTCS</vt:lpstr>
      <vt:lpstr>Variant mTCS</vt:lpstr>
      <vt:lpstr>Literature mTCS_rel.</vt:lpstr>
      <vt:lpstr>PinS_Ag-Hyatt 2005</vt:lpstr>
      <vt:lpstr>LimS_Ms-Srividya 2015_Xu 2017</vt:lpstr>
      <vt:lpstr>CinS_SabS-Kampranis 2000</vt:lpstr>
      <vt:lpstr>CarS_SabS-Roach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Leferink</dc:creator>
  <cp:lastModifiedBy>NGHL</cp:lastModifiedBy>
  <cp:lastPrinted>2017-12-15T13:17:39Z</cp:lastPrinted>
  <dcterms:created xsi:type="dcterms:W3CDTF">2017-11-14T13:57:18Z</dcterms:created>
  <dcterms:modified xsi:type="dcterms:W3CDTF">2018-03-13T13:56:01Z</dcterms:modified>
</cp:coreProperties>
</file>