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 Audio" sheetId="1" r:id="rId1"/>
    <sheet name="Turns" sheetId="2" r:id="rId2"/>
    <sheet name="Sets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C173" i="2"/>
  <c r="S26"/>
  <c r="G172"/>
  <c r="H172" s="1"/>
  <c r="G171"/>
  <c r="H171" s="1"/>
  <c r="G170"/>
  <c r="H170" s="1"/>
  <c r="G169"/>
  <c r="H169" s="1"/>
  <c r="G168"/>
  <c r="H168" s="1"/>
  <c r="G167"/>
  <c r="H167" s="1"/>
  <c r="G166"/>
  <c r="H166" s="1"/>
  <c r="G165"/>
  <c r="H165" s="1"/>
  <c r="G164"/>
  <c r="H164" s="1"/>
  <c r="G163"/>
  <c r="H163" s="1"/>
  <c r="G162"/>
  <c r="H162" s="1"/>
  <c r="G161"/>
  <c r="H161" s="1"/>
  <c r="G160"/>
  <c r="H160" s="1"/>
  <c r="G159"/>
  <c r="H159" s="1"/>
  <c r="G158"/>
  <c r="H158" s="1"/>
  <c r="G157"/>
  <c r="H157" s="1"/>
  <c r="G156"/>
  <c r="H156" s="1"/>
  <c r="G155"/>
  <c r="H155" s="1"/>
  <c r="G154"/>
  <c r="H154" s="1"/>
  <c r="G153"/>
  <c r="H153" s="1"/>
  <c r="G152"/>
  <c r="H152" s="1"/>
  <c r="G151"/>
  <c r="H151" s="1"/>
  <c r="G150"/>
  <c r="H150" s="1"/>
  <c r="G149"/>
  <c r="H149" s="1"/>
  <c r="G148"/>
  <c r="H148" s="1"/>
  <c r="G147"/>
  <c r="H147" s="1"/>
  <c r="G146"/>
  <c r="H146" s="1"/>
  <c r="G145"/>
  <c r="H145" s="1"/>
  <c r="G144"/>
  <c r="H144" s="1"/>
  <c r="G143"/>
  <c r="H143" s="1"/>
  <c r="G142"/>
  <c r="H142" s="1"/>
  <c r="G141"/>
  <c r="H141" s="1"/>
  <c r="G140"/>
  <c r="H140" s="1"/>
  <c r="G139"/>
  <c r="H139" s="1"/>
  <c r="G138"/>
  <c r="H138" s="1"/>
  <c r="G137"/>
  <c r="H137" s="1"/>
  <c r="G136"/>
  <c r="H136" s="1"/>
  <c r="G135"/>
  <c r="H135" s="1"/>
  <c r="G134"/>
  <c r="H134" s="1"/>
  <c r="G133"/>
  <c r="H133" s="1"/>
  <c r="G132"/>
  <c r="H132" s="1"/>
  <c r="G131"/>
  <c r="H131" s="1"/>
  <c r="G130"/>
  <c r="H130" s="1"/>
  <c r="G129"/>
  <c r="H129" s="1"/>
  <c r="G128"/>
  <c r="H128" s="1"/>
  <c r="G127"/>
  <c r="H127" s="1"/>
  <c r="G126"/>
  <c r="H126" s="1"/>
  <c r="G125"/>
  <c r="H125" s="1"/>
  <c r="G124"/>
  <c r="H124" s="1"/>
  <c r="G123"/>
  <c r="H123" s="1"/>
  <c r="G122"/>
  <c r="H122" s="1"/>
  <c r="G121"/>
  <c r="H121" s="1"/>
  <c r="G120"/>
  <c r="H120" s="1"/>
  <c r="G119"/>
  <c r="H119" s="1"/>
  <c r="G118"/>
  <c r="H118" s="1"/>
  <c r="G117"/>
  <c r="H117" s="1"/>
  <c r="G116"/>
  <c r="H116" s="1"/>
  <c r="G115"/>
  <c r="H115" s="1"/>
  <c r="G114"/>
  <c r="H114" s="1"/>
  <c r="G113"/>
  <c r="H113" s="1"/>
  <c r="G112"/>
  <c r="H112" s="1"/>
  <c r="G111"/>
  <c r="H111" s="1"/>
  <c r="G110"/>
  <c r="H110" s="1"/>
  <c r="G109"/>
  <c r="H109" s="1"/>
  <c r="G108"/>
  <c r="H108" s="1"/>
  <c r="G107"/>
  <c r="H107" s="1"/>
  <c r="G106"/>
  <c r="H106" s="1"/>
  <c r="G105"/>
  <c r="H105" s="1"/>
  <c r="G104"/>
  <c r="H104" s="1"/>
  <c r="G103"/>
  <c r="H103" s="1"/>
  <c r="G102"/>
  <c r="H102" s="1"/>
  <c r="G101"/>
  <c r="H101" s="1"/>
  <c r="G100"/>
  <c r="H100" s="1"/>
  <c r="G99"/>
  <c r="H99" s="1"/>
  <c r="G98"/>
  <c r="H98" s="1"/>
  <c r="G97"/>
  <c r="H97" s="1"/>
  <c r="G96"/>
  <c r="H96" s="1"/>
  <c r="G95"/>
  <c r="H95" s="1"/>
  <c r="G94"/>
  <c r="H94" s="1"/>
  <c r="G93"/>
  <c r="H93" s="1"/>
  <c r="G92"/>
  <c r="H92" s="1"/>
  <c r="G91"/>
  <c r="H91" s="1"/>
  <c r="G90"/>
  <c r="H90" s="1"/>
  <c r="G89"/>
  <c r="H89" s="1"/>
  <c r="G88"/>
  <c r="H88" s="1"/>
  <c r="G87"/>
  <c r="H87" s="1"/>
  <c r="G86"/>
  <c r="H86" s="1"/>
  <c r="G85"/>
  <c r="H85" s="1"/>
  <c r="G84"/>
  <c r="H84" s="1"/>
  <c r="G83"/>
  <c r="H83" s="1"/>
  <c r="G82"/>
  <c r="H82" s="1"/>
  <c r="G81"/>
  <c r="H81" s="1"/>
  <c r="G80"/>
  <c r="H80" s="1"/>
  <c r="G79"/>
  <c r="H79" s="1"/>
  <c r="G78"/>
  <c r="H78" s="1"/>
  <c r="G77"/>
  <c r="H77" s="1"/>
  <c r="G76"/>
  <c r="H76" s="1"/>
  <c r="G75"/>
  <c r="H75" s="1"/>
  <c r="G74"/>
  <c r="H74" s="1"/>
  <c r="G73"/>
  <c r="H73" s="1"/>
  <c r="G72"/>
  <c r="H72" s="1"/>
  <c r="G71"/>
  <c r="H71" s="1"/>
  <c r="G70"/>
  <c r="H70" s="1"/>
  <c r="G68"/>
  <c r="H68" s="1"/>
  <c r="G67"/>
  <c r="H67" s="1"/>
  <c r="G60"/>
  <c r="H60" s="1"/>
  <c r="G58"/>
  <c r="H58" s="1"/>
  <c r="G56"/>
  <c r="H56" s="1"/>
  <c r="G54"/>
  <c r="H54" s="1"/>
  <c r="G52"/>
  <c r="H52" s="1"/>
  <c r="G45"/>
  <c r="H45" s="1"/>
  <c r="G44"/>
  <c r="H44" s="1"/>
  <c r="G42"/>
  <c r="H42" s="1"/>
  <c r="G40"/>
  <c r="H40" s="1"/>
  <c r="G35"/>
  <c r="H35" s="1"/>
  <c r="G34"/>
  <c r="H34" s="1"/>
  <c r="G29"/>
  <c r="H29" s="1"/>
  <c r="G28"/>
  <c r="H28" s="1"/>
  <c r="G26"/>
  <c r="H26" s="1"/>
  <c r="G24"/>
  <c r="H24" s="1"/>
  <c r="G22"/>
  <c r="H22" s="1"/>
  <c r="G15"/>
  <c r="H15" s="1"/>
  <c r="G14"/>
  <c r="H14" s="1"/>
  <c r="G12"/>
  <c r="H12" s="1"/>
  <c r="G11"/>
  <c r="H11" s="1"/>
  <c r="G10"/>
  <c r="H10" s="1"/>
  <c r="G9"/>
  <c r="H9" s="1"/>
  <c r="G8"/>
  <c r="H8" s="1"/>
  <c r="G7"/>
  <c r="H7" s="1"/>
  <c r="G6"/>
  <c r="H6" s="1"/>
  <c r="G5"/>
  <c r="H5" s="1"/>
  <c r="G4"/>
  <c r="H4" s="1"/>
  <c r="G3"/>
  <c r="H3" s="1"/>
  <c r="G2"/>
  <c r="H2" s="1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67"/>
  <c r="F65"/>
  <c r="F63"/>
  <c r="F61"/>
  <c r="F60"/>
  <c r="F52"/>
  <c r="F51"/>
  <c r="F49"/>
  <c r="F47"/>
  <c r="F45"/>
  <c r="F40"/>
  <c r="F39"/>
  <c r="F37"/>
  <c r="F35"/>
  <c r="F34"/>
  <c r="F33"/>
  <c r="F31"/>
  <c r="F29"/>
  <c r="F22"/>
  <c r="F21"/>
  <c r="F19"/>
  <c r="F17"/>
  <c r="F15"/>
  <c r="F11"/>
  <c r="F10"/>
  <c r="F9"/>
  <c r="F8"/>
  <c r="F7"/>
  <c r="F6"/>
  <c r="F5"/>
  <c r="F4"/>
  <c r="F3"/>
  <c r="F2"/>
  <c r="E34" i="1"/>
  <c r="G34" s="1"/>
  <c r="E73" i="2"/>
  <c r="E172"/>
  <c r="E171"/>
  <c r="E170"/>
  <c r="E168"/>
  <c r="E167"/>
  <c r="E165"/>
  <c r="E164"/>
  <c r="E162"/>
  <c r="E161"/>
  <c r="E160"/>
  <c r="E159"/>
  <c r="E157"/>
  <c r="E156"/>
  <c r="E155"/>
  <c r="E154"/>
  <c r="E153"/>
  <c r="E152"/>
  <c r="E151"/>
  <c r="E149"/>
  <c r="E148"/>
  <c r="E147"/>
  <c r="E146"/>
  <c r="E145"/>
  <c r="E144"/>
  <c r="E142"/>
  <c r="E141"/>
  <c r="E139"/>
  <c r="E138"/>
  <c r="E137"/>
  <c r="E136"/>
  <c r="E135"/>
  <c r="E134"/>
  <c r="E133"/>
  <c r="E132"/>
  <c r="E130"/>
  <c r="E129"/>
  <c r="E128"/>
  <c r="E127"/>
  <c r="E125"/>
  <c r="E124"/>
  <c r="E123"/>
  <c r="E122"/>
  <c r="E120"/>
  <c r="E119"/>
  <c r="E118"/>
  <c r="E117"/>
  <c r="E115"/>
  <c r="E114"/>
  <c r="E113"/>
  <c r="E112"/>
  <c r="E111"/>
  <c r="E109"/>
  <c r="E108"/>
  <c r="E107"/>
  <c r="E106"/>
  <c r="E105"/>
  <c r="E104"/>
  <c r="E103"/>
  <c r="E101"/>
  <c r="E100"/>
  <c r="E99"/>
  <c r="E98"/>
  <c r="E96"/>
  <c r="E95"/>
  <c r="E94"/>
  <c r="E93"/>
  <c r="E92"/>
  <c r="E90"/>
  <c r="E89"/>
  <c r="E88"/>
  <c r="E87"/>
  <c r="E86"/>
  <c r="E85"/>
  <c r="E84"/>
  <c r="E82"/>
  <c r="E81"/>
  <c r="E80"/>
  <c r="E79"/>
  <c r="E78"/>
  <c r="E77"/>
  <c r="E75"/>
  <c r="E74"/>
  <c r="E71"/>
  <c r="E70"/>
  <c r="F70" s="1"/>
  <c r="E69"/>
  <c r="G69" s="1"/>
  <c r="H69" s="1"/>
  <c r="E68"/>
  <c r="F68" s="1"/>
  <c r="E66"/>
  <c r="F66" s="1"/>
  <c r="E65"/>
  <c r="G65" s="1"/>
  <c r="H65" s="1"/>
  <c r="E64"/>
  <c r="F64" s="1"/>
  <c r="E63"/>
  <c r="G63" s="1"/>
  <c r="H63" s="1"/>
  <c r="E62"/>
  <c r="F62" s="1"/>
  <c r="E61"/>
  <c r="G61" s="1"/>
  <c r="H61" s="1"/>
  <c r="E59"/>
  <c r="G59" s="1"/>
  <c r="H59" s="1"/>
  <c r="E58"/>
  <c r="F58" s="1"/>
  <c r="E57"/>
  <c r="G57" s="1"/>
  <c r="H57" s="1"/>
  <c r="E56"/>
  <c r="F56" s="1"/>
  <c r="E55"/>
  <c r="G55" s="1"/>
  <c r="H55" s="1"/>
  <c r="E54"/>
  <c r="F54" s="1"/>
  <c r="E53"/>
  <c r="G53" s="1"/>
  <c r="H53" s="1"/>
  <c r="E51"/>
  <c r="G51" s="1"/>
  <c r="H51" s="1"/>
  <c r="E50"/>
  <c r="F50" s="1"/>
  <c r="E49"/>
  <c r="G49" s="1"/>
  <c r="H49" s="1"/>
  <c r="E48"/>
  <c r="F48" s="1"/>
  <c r="E47"/>
  <c r="G47" s="1"/>
  <c r="H47" s="1"/>
  <c r="E46"/>
  <c r="F46" s="1"/>
  <c r="E44"/>
  <c r="F44" s="1"/>
  <c r="E43"/>
  <c r="G43" s="1"/>
  <c r="H43" s="1"/>
  <c r="E42"/>
  <c r="F42" s="1"/>
  <c r="E41"/>
  <c r="G41" s="1"/>
  <c r="H41" s="1"/>
  <c r="E39"/>
  <c r="G39" s="1"/>
  <c r="H39" s="1"/>
  <c r="E38"/>
  <c r="F38" s="1"/>
  <c r="E37"/>
  <c r="G37" s="1"/>
  <c r="H37" s="1"/>
  <c r="E36"/>
  <c r="F36" s="1"/>
  <c r="E33"/>
  <c r="G33" s="1"/>
  <c r="H33" s="1"/>
  <c r="E32"/>
  <c r="F32" s="1"/>
  <c r="E31"/>
  <c r="G31" s="1"/>
  <c r="H31" s="1"/>
  <c r="E30"/>
  <c r="F30" s="1"/>
  <c r="E28"/>
  <c r="F28" s="1"/>
  <c r="E27"/>
  <c r="G27" s="1"/>
  <c r="H27" s="1"/>
  <c r="E26"/>
  <c r="F26" s="1"/>
  <c r="E25"/>
  <c r="G25" s="1"/>
  <c r="H25" s="1"/>
  <c r="E24"/>
  <c r="F24" s="1"/>
  <c r="E23"/>
  <c r="G23" s="1"/>
  <c r="H23" s="1"/>
  <c r="E21"/>
  <c r="G21" s="1"/>
  <c r="H21" s="1"/>
  <c r="E20"/>
  <c r="F20" s="1"/>
  <c r="E19"/>
  <c r="G19" s="1"/>
  <c r="H19" s="1"/>
  <c r="E18"/>
  <c r="F18" s="1"/>
  <c r="E17"/>
  <c r="G17" s="1"/>
  <c r="H17" s="1"/>
  <c r="E16"/>
  <c r="F16" s="1"/>
  <c r="E14"/>
  <c r="F14" s="1"/>
  <c r="E13"/>
  <c r="G13" s="1"/>
  <c r="H13" s="1"/>
  <c r="E12"/>
  <c r="F12" s="1"/>
  <c r="E5"/>
  <c r="E4"/>
  <c r="B36" i="3"/>
  <c r="Q31"/>
  <c r="K31"/>
  <c r="E31"/>
  <c r="B35"/>
  <c r="N31"/>
  <c r="H31"/>
  <c r="B31"/>
  <c r="F13" i="2" l="1"/>
  <c r="F23"/>
  <c r="F25"/>
  <c r="F27"/>
  <c r="F41"/>
  <c r="F43"/>
  <c r="F53"/>
  <c r="F55"/>
  <c r="F57"/>
  <c r="F59"/>
  <c r="F69"/>
  <c r="G16"/>
  <c r="H16" s="1"/>
  <c r="G18"/>
  <c r="H18" s="1"/>
  <c r="G20"/>
  <c r="H20" s="1"/>
  <c r="G30"/>
  <c r="H30" s="1"/>
  <c r="G32"/>
  <c r="H32" s="1"/>
  <c r="G36"/>
  <c r="H36" s="1"/>
  <c r="G38"/>
  <c r="H38" s="1"/>
  <c r="G46"/>
  <c r="H46" s="1"/>
  <c r="G48"/>
  <c r="H48" s="1"/>
  <c r="G50"/>
  <c r="H50" s="1"/>
  <c r="G62"/>
  <c r="H62" s="1"/>
  <c r="G64"/>
  <c r="H64" s="1"/>
  <c r="G66"/>
  <c r="H66" s="1"/>
  <c r="E33" i="1"/>
  <c r="E32"/>
  <c r="E31"/>
  <c r="H173" i="2" l="1"/>
  <c r="M6" s="1"/>
  <c r="F173"/>
  <c r="L6" s="1"/>
  <c r="P6" s="1"/>
  <c r="G173"/>
  <c r="N6" s="1"/>
  <c r="O6" l="1"/>
</calcChain>
</file>

<file path=xl/sharedStrings.xml><?xml version="1.0" encoding="utf-8"?>
<sst xmlns="http://schemas.openxmlformats.org/spreadsheetml/2006/main" count="311" uniqueCount="176">
  <si>
    <t>Billy Brockas, The Green Mountail</t>
  </si>
  <si>
    <t>Session</t>
  </si>
  <si>
    <t>Unknown.wav</t>
  </si>
  <si>
    <t>D</t>
  </si>
  <si>
    <t>Christy Barries, The Butlers of Glenavenue</t>
  </si>
  <si>
    <t>Solo Tinwhistle</t>
  </si>
  <si>
    <t>Aideen.wav</t>
  </si>
  <si>
    <t>Connie O ' Connolls 1, 2, 3</t>
  </si>
  <si>
    <t>Solo Flute</t>
  </si>
  <si>
    <t>Bryan Duggan.wav</t>
  </si>
  <si>
    <t>Cooley's set</t>
  </si>
  <si>
    <t>Devaney's Goat, Tommy Peoples</t>
  </si>
  <si>
    <t>Down the broom, the gatehouse maid</t>
  </si>
  <si>
    <t>Dublin Lassies, The 5 Mile Chase</t>
  </si>
  <si>
    <t>Solo Fiddle</t>
  </si>
  <si>
    <t>Colm Sloane.wav</t>
  </si>
  <si>
    <t>Galway Rambler London Lassies</t>
  </si>
  <si>
    <t>Geese in the bog, Connaughtmans rambles</t>
  </si>
  <si>
    <t>Green mountain, John Stensons #2</t>
  </si>
  <si>
    <t>markus.wav</t>
  </si>
  <si>
    <t>Happy to Meet sorry to Part, Jackson's Bottle of Brandy</t>
  </si>
  <si>
    <t>Solo Concertina</t>
  </si>
  <si>
    <t>Maria.wav</t>
  </si>
  <si>
    <t>Humours of Ballyloughlan</t>
  </si>
  <si>
    <t>McKenna's 1 &amp; 2</t>
  </si>
  <si>
    <t>Flute Duet</t>
  </si>
  <si>
    <t>Bryan &amp; markus.wav</t>
  </si>
  <si>
    <t>Micho Russles, The Maids of Moncisco, the Green Groves of Erin</t>
  </si>
  <si>
    <t>Bryan Duggan</t>
  </si>
  <si>
    <t>Bb</t>
  </si>
  <si>
    <t>Ms McGuinness George Whites and the Virginia</t>
  </si>
  <si>
    <t>Scully Casey's, The Kilmovee</t>
  </si>
  <si>
    <t>Strop the Razer, The Kilaval, Boys of the Town</t>
  </si>
  <si>
    <t>Bryan.wav</t>
  </si>
  <si>
    <t>The Concert reel, The Salute to Baltimore</t>
  </si>
  <si>
    <t>Flute &amp; Fiddle Duet</t>
  </si>
  <si>
    <t>Bryan Duggan &amp; Colm Logue.wav</t>
  </si>
  <si>
    <t>The Copper Plates</t>
  </si>
  <si>
    <t>The Cornerhouse, The Boys of Portaferry</t>
  </si>
  <si>
    <t>The Cup of Tea, Upstairs in a tent</t>
  </si>
  <si>
    <t>F</t>
  </si>
  <si>
    <t>The Goosberry Bush, The Limestone Rock, the Humours of Loughrea</t>
  </si>
  <si>
    <t>The Humours of Ballyconnell</t>
  </si>
  <si>
    <t>The Lillies in the Field, Tommy Peoples</t>
  </si>
  <si>
    <t>The Lilting Banshee, The Mouse in the Cuboard, The Tenpennybit</t>
  </si>
  <si>
    <t>The Skylark Rorring Mary</t>
  </si>
  <si>
    <t>The Wandering Minstral</t>
  </si>
  <si>
    <t>Solo Pipes</t>
  </si>
  <si>
    <t>Emily.wav</t>
  </si>
  <si>
    <t>Tonres &amp; the Kilaval</t>
  </si>
  <si>
    <t>Touch me if u dare</t>
  </si>
  <si>
    <t>Colm &amp; Bryan.wav</t>
  </si>
  <si>
    <t>Travers Jig, Paddy in London</t>
  </si>
  <si>
    <t>Average</t>
  </si>
  <si>
    <t>Min</t>
  </si>
  <si>
    <t>Max</t>
  </si>
  <si>
    <t>Billy Brockas, The Green Mountail - Session - Unknown.wav</t>
  </si>
  <si>
    <t>Billy Brocker's</t>
  </si>
  <si>
    <t>Christy Barries, The Butlers of Glenavenue - Solo Tinwhistle - Aideen.wav</t>
  </si>
  <si>
    <t>Christy Barry's</t>
  </si>
  <si>
    <t>Butlers of Glen Avenue, The</t>
  </si>
  <si>
    <t>Connie O ' Connolls 1, 2, 3 - Solo Flute - Bryan Duggan.wav</t>
  </si>
  <si>
    <t>Connie O'Connell's</t>
  </si>
  <si>
    <t>Cullen Jig, The</t>
  </si>
  <si>
    <t>Cordal Jig, The</t>
  </si>
  <si>
    <t>Cooley's set - Solo Flute - Bryan Duggan.wav</t>
  </si>
  <si>
    <t>Cooley's</t>
  </si>
  <si>
    <t>Dick Gossip's</t>
  </si>
  <si>
    <t>Bird in the Bush, The</t>
  </si>
  <si>
    <t>Devaney's Goat, Tommy Peoples - Solo Tinwhistle - Aideen.wav</t>
  </si>
  <si>
    <t>Devanny's Goat</t>
  </si>
  <si>
    <t>Tommy Peoples</t>
  </si>
  <si>
    <t>Down the broom, the gatehouse maid - Solo Flute - Bryan Duggan.wav</t>
  </si>
  <si>
    <t>Down the Broom</t>
  </si>
  <si>
    <t>Gatehouse Maid, The</t>
  </si>
  <si>
    <t>Dublin Lassies, The 5 Mile Chase - Solo Fiddle - Colm Sloane.wav</t>
  </si>
  <si>
    <t>Dublin Lasses, The</t>
  </si>
  <si>
    <t>Five Mile Chase, The</t>
  </si>
  <si>
    <t>Galway Rambler London Lassies - Solo Flute - Bryan Duggan.wav</t>
  </si>
  <si>
    <t>Galway Rambler, The</t>
  </si>
  <si>
    <t>London Lasses, The</t>
  </si>
  <si>
    <t>Geese in the bog, Connaughtmans rambles - Solo Flute - Bryan Duggan.wav</t>
  </si>
  <si>
    <t>Geese in the Bog, The</t>
  </si>
  <si>
    <t>Connaughtman's Rambles, The</t>
  </si>
  <si>
    <t>Black Rogue, The</t>
  </si>
  <si>
    <t>Green mountain, John Stensons #2 - Solo Flute - markus.wav</t>
  </si>
  <si>
    <t>Green Mountain, The</t>
  </si>
  <si>
    <t>John Stenson's #2</t>
  </si>
  <si>
    <t>Happy to Meet sorry to Part, Jackson's Bottle of Brandy - Solo Concertina - Maria.wav</t>
  </si>
  <si>
    <t>Happy to Meet and Sorry to Part</t>
  </si>
  <si>
    <t>Jackson's Bottle of Brandy</t>
  </si>
  <si>
    <t>Humours of Ballyloughlan - Solo Flute - Bryan Duggan.wav</t>
  </si>
  <si>
    <t>Humours of Ballyloughlin, The</t>
  </si>
  <si>
    <t>McKenna's 1 &amp; 2 - Flute Duet - Bryan &amp; markus.wav</t>
  </si>
  <si>
    <t>McKenna's #1</t>
  </si>
  <si>
    <t>McKenna's #2</t>
  </si>
  <si>
    <t>Micho Russles, The Maids of Moncisco, the Green Groves of Erin - Solo Tinwhistle - Bryan Duggan - [Bb].wav</t>
  </si>
  <si>
    <t>Micho Russell's</t>
  </si>
  <si>
    <t>Maid of Mount Kisco, The</t>
  </si>
  <si>
    <t>Green Groves of Erin, The</t>
  </si>
  <si>
    <t>Ms McGuinness George Whites and the Virginia - Solo Flute - Bryan Duggan.wav</t>
  </si>
  <si>
    <t>Jim Coleman's</t>
  </si>
  <si>
    <t>George White's Favourite</t>
  </si>
  <si>
    <t>Virginia, The</t>
  </si>
  <si>
    <t>Scully Casey's, The Kilmovee - Solo Tinwhistle - Bryan Duggan.wav</t>
  </si>
  <si>
    <t>Scully Casey's</t>
  </si>
  <si>
    <t>Kilmovee Jig, The</t>
  </si>
  <si>
    <t>Strop the Razer, The Kilaval, Boys of the Town - Solo Flute - Bryan.wav</t>
  </si>
  <si>
    <t>Strop the Razor</t>
  </si>
  <si>
    <t>Killavel Jig, The</t>
  </si>
  <si>
    <t>Boys of the Town, The</t>
  </si>
  <si>
    <t>The Concert reel, The Salute to Baltimore - Flute &amp; Fiddle Duet - Bryan Duggan &amp; Colm Logue.wav</t>
  </si>
  <si>
    <t>Concert Reel, The</t>
  </si>
  <si>
    <t>Baltimore Salute, The</t>
  </si>
  <si>
    <t>The Copper Plates - Solo Flute - Bryan Duggan.wav</t>
  </si>
  <si>
    <t>Copperplate, The</t>
  </si>
  <si>
    <t>Old Copperplate, The</t>
  </si>
  <si>
    <t>The Cornerhouse, The Boys of Portaferry - Solo Concertina - Maria.wav</t>
  </si>
  <si>
    <t>Corner House, The</t>
  </si>
  <si>
    <t>Boys of Portaferry, The</t>
  </si>
  <si>
    <t>The Cup of Tea, Upstairs in a tent - Solo Flute - Bryan Duggan - [F].wav</t>
  </si>
  <si>
    <t>Cup of Tea, The</t>
  </si>
  <si>
    <t>Upstairs in a Tent</t>
  </si>
  <si>
    <t>The Goosberry Bush, The Limestone Rock, the Humours of Loughrea - Solo Flute - Bryan Duggan - [F].wav</t>
  </si>
  <si>
    <t>Gooseberry Bush, The</t>
  </si>
  <si>
    <t>Limestone Rock</t>
  </si>
  <si>
    <t>Humours of Loughrea, The</t>
  </si>
  <si>
    <t>The Humours of Ballyconnell - Solo Flute - Bryan Duggan.wav</t>
  </si>
  <si>
    <t>The Lillies in the Field, Tommy Peoples - Solo Tinwhistle - Bryan Duggan - [Bb].wav</t>
  </si>
  <si>
    <t>Lillies in the Field, The</t>
  </si>
  <si>
    <t>The Lilting Banshee, The Mouse in the Cuboard, The Tenpennybit - Solo Tinwhistle - Bryan Duggan - [Bb].wav</t>
  </si>
  <si>
    <t>Lilting Banshee, The</t>
  </si>
  <si>
    <t>Mice in the Cupboard</t>
  </si>
  <si>
    <t>Tenpenny Bit, The</t>
  </si>
  <si>
    <t>The Skylark Rorring Mary - Solo Flute - Bryan Duggan.wav</t>
  </si>
  <si>
    <t>Skylark, The</t>
  </si>
  <si>
    <t>Roaring Mary</t>
  </si>
  <si>
    <t>The Wandering Minstral - Solo Pipes - Emily.wav</t>
  </si>
  <si>
    <t>Wandering Minstrel, The</t>
  </si>
  <si>
    <t>Tonres &amp; the Kilaval - Solo Flute - Bryan Duggan.wav</t>
  </si>
  <si>
    <t>Brendan Tonra's</t>
  </si>
  <si>
    <t>Touch me if u dare - Flute &amp; Fiddle Duet - Colm &amp; Bryan.wav</t>
  </si>
  <si>
    <t>Touch Me If You Dare</t>
  </si>
  <si>
    <t>Travers Jig, Paddy in London - Solo Concertina - Maria.wav</t>
  </si>
  <si>
    <t>Traver's Jig</t>
  </si>
  <si>
    <t>Paddy in London</t>
  </si>
  <si>
    <t>Total tunes:</t>
  </si>
  <si>
    <t>Total Turns:</t>
  </si>
  <si>
    <t>Set</t>
  </si>
  <si>
    <t>Tune</t>
  </si>
  <si>
    <t>John Stensons # 2</t>
  </si>
  <si>
    <t>Happy to Meet Sorry to Part</t>
  </si>
  <si>
    <t>Jacksons Bottle of Brandy</t>
  </si>
  <si>
    <t>Humours of Bally Loughlan</t>
  </si>
  <si>
    <t>McKenna's # 2</t>
  </si>
  <si>
    <t>Butlers of Glenavenue, The</t>
  </si>
  <si>
    <t>Devaney's Goat</t>
  </si>
  <si>
    <t>Down the broom</t>
  </si>
  <si>
    <t>Geese in the bog</t>
  </si>
  <si>
    <t>Micho Russles</t>
  </si>
  <si>
    <t>The Virginia</t>
  </si>
  <si>
    <t>TP</t>
  </si>
  <si>
    <t>Threshold</t>
  </si>
  <si>
    <t>Num Tunes</t>
  </si>
  <si>
    <t>Total</t>
  </si>
  <si>
    <t>FN</t>
  </si>
  <si>
    <t>FP</t>
  </si>
  <si>
    <t>Total:</t>
  </si>
  <si>
    <t>Human</t>
  </si>
  <si>
    <t>Machine</t>
  </si>
  <si>
    <t>|Human - Machine|</t>
  </si>
  <si>
    <t>|Human – Machine|</t>
  </si>
  <si>
    <t>Average:</t>
  </si>
  <si>
    <t>precision(%)</t>
  </si>
  <si>
    <t>recall(%)</t>
  </si>
  <si>
    <t>tf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</si>
</sst>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1" fontId="1" fillId="0" borderId="1" xfId="0" applyNumberFormat="1" applyFont="1" applyBorder="1"/>
    <xf numFmtId="2" fontId="1" fillId="0" borderId="1" xfId="0" applyNumberFormat="1" applyFont="1" applyBorder="1"/>
    <xf numFmtId="1" fontId="2" fillId="0" borderId="1" xfId="0" applyNumberFormat="1" applyFont="1" applyBorder="1"/>
    <xf numFmtId="2" fontId="2" fillId="0" borderId="1" xfId="0" applyNumberFormat="1" applyFont="1" applyBorder="1"/>
    <xf numFmtId="2" fontId="2" fillId="0" borderId="1" xfId="0" applyNumberFormat="1" applyFont="1" applyFill="1" applyBorder="1"/>
    <xf numFmtId="1" fontId="1" fillId="2" borderId="1" xfId="0" applyNumberFormat="1" applyFont="1" applyFill="1" applyBorder="1"/>
    <xf numFmtId="2" fontId="1" fillId="2" borderId="1" xfId="0" applyNumberFormat="1" applyFont="1" applyFill="1" applyBorder="1"/>
    <xf numFmtId="1" fontId="1" fillId="0" borderId="1" xfId="0" applyNumberFormat="1" applyFont="1" applyFill="1" applyBorder="1"/>
    <xf numFmtId="1" fontId="2" fillId="0" borderId="1" xfId="0" applyNumberFormat="1" applyFont="1" applyFill="1" applyBorder="1"/>
    <xf numFmtId="1" fontId="0" fillId="0" borderId="0" xfId="0" applyNumberFormat="1" applyFill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2" fillId="0" borderId="0" xfId="0" applyFont="1"/>
    <xf numFmtId="0" fontId="3" fillId="0" borderId="4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1" fillId="0" borderId="2" xfId="0" applyFont="1" applyBorder="1" applyAlignment="1">
      <alignment horizontal="justify" wrapText="1"/>
    </xf>
    <xf numFmtId="0" fontId="1" fillId="0" borderId="3" xfId="0" applyFont="1" applyBorder="1" applyAlignment="1">
      <alignment horizontal="justify" wrapText="1"/>
    </xf>
    <xf numFmtId="0" fontId="2" fillId="0" borderId="4" xfId="0" applyFont="1" applyBorder="1" applyAlignment="1">
      <alignment horizontal="justify" wrapText="1"/>
    </xf>
    <xf numFmtId="0" fontId="2" fillId="0" borderId="5" xfId="0" applyFont="1" applyBorder="1" applyAlignment="1">
      <alignment horizontal="justify" wrapText="1"/>
    </xf>
    <xf numFmtId="9" fontId="2" fillId="0" borderId="5" xfId="0" applyNumberFormat="1" applyFont="1" applyBorder="1" applyAlignment="1">
      <alignment horizontal="justify" wrapText="1"/>
    </xf>
    <xf numFmtId="1" fontId="2" fillId="0" borderId="4" xfId="0" applyNumberFormat="1" applyFont="1" applyBorder="1" applyAlignment="1">
      <alignment horizontal="justify" wrapText="1"/>
    </xf>
    <xf numFmtId="1" fontId="2" fillId="0" borderId="5" xfId="0" applyNumberFormat="1" applyFont="1" applyBorder="1" applyAlignment="1">
      <alignment horizontal="justify" wrapText="1"/>
    </xf>
    <xf numFmtId="10" fontId="1" fillId="0" borderId="3" xfId="0" applyNumberFormat="1" applyFont="1" applyBorder="1" applyAlignment="1">
      <alignment horizontal="justify" wrapText="1"/>
    </xf>
    <xf numFmtId="10" fontId="2" fillId="0" borderId="5" xfId="0" applyNumberFormat="1" applyFont="1" applyBorder="1" applyAlignment="1">
      <alignment horizontal="justify" wrapText="1"/>
    </xf>
    <xf numFmtId="0" fontId="5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plotArea>
      <c:layout/>
      <c:lineChart>
        <c:grouping val="standard"/>
        <c:ser>
          <c:idx val="0"/>
          <c:order val="0"/>
          <c:tx>
            <c:v>precision</c:v>
          </c:tx>
          <c:cat>
            <c:numRef>
              <c:f>Turns!$J$29:$J$38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Turns!$N$29:$N$38</c:f>
              <c:numCache>
                <c:formatCode>0.00%</c:formatCode>
                <c:ptCount val="10"/>
                <c:pt idx="0">
                  <c:v>0.69696969696969702</c:v>
                </c:pt>
                <c:pt idx="1">
                  <c:v>0.86363636363636365</c:v>
                </c:pt>
                <c:pt idx="2">
                  <c:v>0.9242424242424242</c:v>
                </c:pt>
                <c:pt idx="3">
                  <c:v>0.94696969696969702</c:v>
                </c:pt>
                <c:pt idx="4">
                  <c:v>0.95454545454545459</c:v>
                </c:pt>
                <c:pt idx="5">
                  <c:v>0.96969696969696972</c:v>
                </c:pt>
                <c:pt idx="6">
                  <c:v>0.96969696969696972</c:v>
                </c:pt>
                <c:pt idx="7">
                  <c:v>0.96969696969696972</c:v>
                </c:pt>
                <c:pt idx="8">
                  <c:v>0.96969696969696972</c:v>
                </c:pt>
                <c:pt idx="9">
                  <c:v>0.97727272727272729</c:v>
                </c:pt>
              </c:numCache>
            </c:numRef>
          </c:val>
        </c:ser>
        <c:ser>
          <c:idx val="1"/>
          <c:order val="1"/>
          <c:tx>
            <c:v>recall</c:v>
          </c:tx>
          <c:cat>
            <c:numRef>
              <c:f>Turns!$J$29:$J$38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Turns!$O$29:$O$38</c:f>
              <c:numCache>
                <c:formatCode>0.00%</c:formatCode>
                <c:ptCount val="10"/>
                <c:pt idx="0">
                  <c:v>0.647887323943662</c:v>
                </c:pt>
                <c:pt idx="1">
                  <c:v>0.80281690140845074</c:v>
                </c:pt>
                <c:pt idx="2">
                  <c:v>0.85915492957746475</c:v>
                </c:pt>
                <c:pt idx="3">
                  <c:v>0.88028169014084512</c:v>
                </c:pt>
                <c:pt idx="4">
                  <c:v>0.88732394366197187</c:v>
                </c:pt>
                <c:pt idx="5">
                  <c:v>0.90140845070422537</c:v>
                </c:pt>
                <c:pt idx="6">
                  <c:v>0.90140845070422537</c:v>
                </c:pt>
                <c:pt idx="7">
                  <c:v>0.90140845070422537</c:v>
                </c:pt>
                <c:pt idx="8">
                  <c:v>0.90140845070422537</c:v>
                </c:pt>
                <c:pt idx="9">
                  <c:v>0.90845070422535212</c:v>
                </c:pt>
              </c:numCache>
            </c:numRef>
          </c:val>
        </c:ser>
        <c:marker val="1"/>
        <c:axId val="68453120"/>
        <c:axId val="69667840"/>
      </c:lineChart>
      <c:catAx>
        <c:axId val="68453120"/>
        <c:scaling>
          <c:orientation val="minMax"/>
        </c:scaling>
        <c:axPos val="b"/>
        <c:numFmt formatCode="General" sourceLinked="1"/>
        <c:tickLblPos val="nextTo"/>
        <c:crossAx val="69667840"/>
        <c:crosses val="autoZero"/>
        <c:auto val="1"/>
        <c:lblAlgn val="ctr"/>
        <c:lblOffset val="100"/>
      </c:catAx>
      <c:valAx>
        <c:axId val="69667840"/>
        <c:scaling>
          <c:orientation val="minMax"/>
          <c:max val="1"/>
        </c:scaling>
        <c:axPos val="l"/>
        <c:majorGridlines/>
        <c:numFmt formatCode="0.00%" sourceLinked="1"/>
        <c:tickLblPos val="nextTo"/>
        <c:crossAx val="68453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514350</xdr:colOff>
      <xdr:row>26</xdr:row>
      <xdr:rowOff>200025</xdr:rowOff>
    </xdr:from>
    <xdr:to>
      <xdr:col>23</xdr:col>
      <xdr:colOff>209550</xdr:colOff>
      <xdr:row>39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A45" sqref="A45"/>
    </sheetView>
  </sheetViews>
  <sheetFormatPr defaultRowHeight="15"/>
  <cols>
    <col min="1" max="1" width="51.85546875" customWidth="1"/>
    <col min="2" max="2" width="31.5703125" customWidth="1"/>
    <col min="5" max="5" width="9.140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>
        <v>188.02385000000001</v>
      </c>
    </row>
    <row r="2" spans="1:5">
      <c r="A2" t="s">
        <v>4</v>
      </c>
      <c r="B2" t="s">
        <v>5</v>
      </c>
      <c r="C2" t="s">
        <v>6</v>
      </c>
      <c r="D2" t="s">
        <v>3</v>
      </c>
      <c r="E2" s="1">
        <v>141.53176999999999</v>
      </c>
    </row>
    <row r="3" spans="1:5">
      <c r="A3" t="s">
        <v>7</v>
      </c>
      <c r="B3" t="s">
        <v>8</v>
      </c>
      <c r="C3" t="s">
        <v>9</v>
      </c>
      <c r="D3" t="s">
        <v>3</v>
      </c>
      <c r="E3" s="1">
        <v>225.87866</v>
      </c>
    </row>
    <row r="4" spans="1:5">
      <c r="A4" t="s">
        <v>10</v>
      </c>
      <c r="B4" t="s">
        <v>8</v>
      </c>
      <c r="C4" t="s">
        <v>9</v>
      </c>
      <c r="D4" t="s">
        <v>3</v>
      </c>
      <c r="E4" s="1">
        <v>250.2</v>
      </c>
    </row>
    <row r="5" spans="1:5">
      <c r="A5" t="s">
        <v>11</v>
      </c>
      <c r="B5" t="s">
        <v>5</v>
      </c>
      <c r="C5" t="s">
        <v>6</v>
      </c>
      <c r="D5" t="s">
        <v>3</v>
      </c>
      <c r="E5" s="1">
        <v>134.88033999999999</v>
      </c>
    </row>
    <row r="6" spans="1:5">
      <c r="A6" t="s">
        <v>12</v>
      </c>
      <c r="B6" t="s">
        <v>8</v>
      </c>
      <c r="C6" t="s">
        <v>9</v>
      </c>
      <c r="D6" t="s">
        <v>3</v>
      </c>
      <c r="E6" s="1">
        <v>153.27785</v>
      </c>
    </row>
    <row r="7" spans="1:5">
      <c r="A7" t="s">
        <v>13</v>
      </c>
      <c r="B7" t="s">
        <v>14</v>
      </c>
      <c r="C7" t="s">
        <v>15</v>
      </c>
      <c r="D7" t="s">
        <v>3</v>
      </c>
      <c r="E7" s="1">
        <v>87.323265000000006</v>
      </c>
    </row>
    <row r="8" spans="1:5">
      <c r="A8" t="s">
        <v>16</v>
      </c>
      <c r="B8" t="s">
        <v>8</v>
      </c>
      <c r="C8" t="s">
        <v>9</v>
      </c>
      <c r="D8" t="s">
        <v>3</v>
      </c>
      <c r="E8" s="1">
        <v>161.17769000000001</v>
      </c>
    </row>
    <row r="9" spans="1:5">
      <c r="A9" t="s">
        <v>17</v>
      </c>
      <c r="B9" t="s">
        <v>8</v>
      </c>
      <c r="C9" t="s">
        <v>9</v>
      </c>
      <c r="D9" t="s">
        <v>3</v>
      </c>
      <c r="E9" s="1">
        <v>219.62741</v>
      </c>
    </row>
    <row r="10" spans="1:5">
      <c r="A10" t="s">
        <v>18</v>
      </c>
      <c r="B10" t="s">
        <v>8</v>
      </c>
      <c r="C10" t="s">
        <v>19</v>
      </c>
      <c r="D10" t="s">
        <v>3</v>
      </c>
      <c r="E10" s="1">
        <v>227.79721000000001</v>
      </c>
    </row>
    <row r="11" spans="1:5">
      <c r="A11" t="s">
        <v>20</v>
      </c>
      <c r="B11" t="s">
        <v>21</v>
      </c>
      <c r="C11" t="s">
        <v>22</v>
      </c>
      <c r="D11" t="s">
        <v>3</v>
      </c>
      <c r="E11" s="1">
        <v>163.45012</v>
      </c>
    </row>
    <row r="12" spans="1:5">
      <c r="A12" t="s">
        <v>23</v>
      </c>
      <c r="B12" t="s">
        <v>8</v>
      </c>
      <c r="C12" t="s">
        <v>9</v>
      </c>
      <c r="D12" t="s">
        <v>3</v>
      </c>
      <c r="E12" s="1">
        <v>191.24198999999999</v>
      </c>
    </row>
    <row r="13" spans="1:5">
      <c r="A13" t="s">
        <v>24</v>
      </c>
      <c r="B13" t="s">
        <v>25</v>
      </c>
      <c r="C13" t="s">
        <v>26</v>
      </c>
      <c r="D13" t="s">
        <v>3</v>
      </c>
      <c r="E13" s="1">
        <v>184.02562</v>
      </c>
    </row>
    <row r="14" spans="1:5">
      <c r="A14" t="s">
        <v>27</v>
      </c>
      <c r="B14" t="s">
        <v>5</v>
      </c>
      <c r="C14" t="s">
        <v>28</v>
      </c>
      <c r="D14" t="s">
        <v>29</v>
      </c>
      <c r="E14" s="1">
        <v>322.07909999999998</v>
      </c>
    </row>
    <row r="15" spans="1:5">
      <c r="A15" t="s">
        <v>30</v>
      </c>
      <c r="B15" t="s">
        <v>8</v>
      </c>
      <c r="C15" t="s">
        <v>9</v>
      </c>
      <c r="D15" t="s">
        <v>3</v>
      </c>
      <c r="E15" s="1">
        <v>166.94275999999999</v>
      </c>
    </row>
    <row r="16" spans="1:5">
      <c r="A16" t="s">
        <v>31</v>
      </c>
      <c r="B16" t="s">
        <v>5</v>
      </c>
      <c r="C16" t="s">
        <v>9</v>
      </c>
      <c r="D16" t="s">
        <v>3</v>
      </c>
      <c r="E16" s="1">
        <v>126.6</v>
      </c>
    </row>
    <row r="17" spans="1:5">
      <c r="A17" t="s">
        <v>32</v>
      </c>
      <c r="B17" t="s">
        <v>8</v>
      </c>
      <c r="C17" t="s">
        <v>33</v>
      </c>
      <c r="D17" t="s">
        <v>3</v>
      </c>
      <c r="E17" s="1">
        <v>248.11955</v>
      </c>
    </row>
    <row r="18" spans="1:5">
      <c r="A18" t="s">
        <v>34</v>
      </c>
      <c r="B18" t="s">
        <v>35</v>
      </c>
      <c r="C18" t="s">
        <v>36</v>
      </c>
      <c r="D18" t="s">
        <v>3</v>
      </c>
      <c r="E18" s="1">
        <v>193.8356</v>
      </c>
    </row>
    <row r="19" spans="1:5">
      <c r="A19" t="s">
        <v>37</v>
      </c>
      <c r="B19" t="s">
        <v>8</v>
      </c>
      <c r="C19" t="s">
        <v>9</v>
      </c>
      <c r="D19" t="s">
        <v>3</v>
      </c>
      <c r="E19" s="1">
        <v>161.69999999999999</v>
      </c>
    </row>
    <row r="20" spans="1:5">
      <c r="A20" t="s">
        <v>38</v>
      </c>
      <c r="B20" t="s">
        <v>21</v>
      </c>
      <c r="C20" t="s">
        <v>22</v>
      </c>
      <c r="D20" t="s">
        <v>3</v>
      </c>
      <c r="E20" s="1">
        <v>163.04123000000001</v>
      </c>
    </row>
    <row r="21" spans="1:5">
      <c r="A21" t="s">
        <v>39</v>
      </c>
      <c r="B21" t="s">
        <v>8</v>
      </c>
      <c r="C21" t="s">
        <v>28</v>
      </c>
      <c r="D21" t="s">
        <v>40</v>
      </c>
      <c r="E21" s="1">
        <v>204.50783000000001</v>
      </c>
    </row>
    <row r="22" spans="1:5">
      <c r="A22" t="s">
        <v>41</v>
      </c>
      <c r="B22" t="s">
        <v>8</v>
      </c>
      <c r="C22" t="s">
        <v>28</v>
      </c>
      <c r="D22" t="s">
        <v>40</v>
      </c>
      <c r="E22" s="1">
        <v>242.9128</v>
      </c>
    </row>
    <row r="23" spans="1:5">
      <c r="A23" t="s">
        <v>42</v>
      </c>
      <c r="B23" t="s">
        <v>8</v>
      </c>
      <c r="C23" t="s">
        <v>9</v>
      </c>
      <c r="D23" t="s">
        <v>3</v>
      </c>
      <c r="E23" s="1">
        <v>131.38327000000001</v>
      </c>
    </row>
    <row r="24" spans="1:5">
      <c r="A24" t="s">
        <v>43</v>
      </c>
      <c r="B24" t="s">
        <v>5</v>
      </c>
      <c r="C24" t="s">
        <v>28</v>
      </c>
      <c r="D24" t="s">
        <v>29</v>
      </c>
      <c r="E24" s="1">
        <v>123.159164</v>
      </c>
    </row>
    <row r="25" spans="1:5">
      <c r="A25" t="s">
        <v>44</v>
      </c>
      <c r="B25" t="s">
        <v>5</v>
      </c>
      <c r="C25" t="s">
        <v>28</v>
      </c>
      <c r="D25" t="s">
        <v>29</v>
      </c>
      <c r="E25" s="1">
        <v>217.62825000000001</v>
      </c>
    </row>
    <row r="26" spans="1:5">
      <c r="A26" t="s">
        <v>45</v>
      </c>
      <c r="B26" t="s">
        <v>8</v>
      </c>
      <c r="C26" t="s">
        <v>9</v>
      </c>
      <c r="D26" t="s">
        <v>3</v>
      </c>
      <c r="E26" s="1">
        <v>174.05275</v>
      </c>
    </row>
    <row r="27" spans="1:5">
      <c r="A27" t="s">
        <v>46</v>
      </c>
      <c r="B27" t="s">
        <v>47</v>
      </c>
      <c r="C27" t="s">
        <v>48</v>
      </c>
      <c r="D27" t="s">
        <v>3</v>
      </c>
      <c r="E27" s="1">
        <v>104.29371999999999</v>
      </c>
    </row>
    <row r="28" spans="1:5">
      <c r="A28" t="s">
        <v>49</v>
      </c>
      <c r="B28" t="s">
        <v>8</v>
      </c>
      <c r="C28" t="s">
        <v>9</v>
      </c>
      <c r="D28" t="s">
        <v>3</v>
      </c>
      <c r="E28" s="1">
        <v>134.81805</v>
      </c>
    </row>
    <row r="29" spans="1:5">
      <c r="A29" t="s">
        <v>50</v>
      </c>
      <c r="B29" t="s">
        <v>35</v>
      </c>
      <c r="C29" t="s">
        <v>51</v>
      </c>
      <c r="D29" t="s">
        <v>3</v>
      </c>
      <c r="E29" s="1">
        <v>70.534620000000004</v>
      </c>
    </row>
    <row r="30" spans="1:5">
      <c r="A30" t="s">
        <v>52</v>
      </c>
      <c r="B30" t="s">
        <v>21</v>
      </c>
      <c r="C30" t="s">
        <v>22</v>
      </c>
      <c r="D30" t="s">
        <v>3</v>
      </c>
      <c r="E30" s="1">
        <v>124.207825</v>
      </c>
    </row>
    <row r="31" spans="1:5">
      <c r="D31" t="s">
        <v>54</v>
      </c>
      <c r="E31" s="1">
        <f>MIN(E1:E30)</f>
        <v>70.534620000000004</v>
      </c>
    </row>
    <row r="32" spans="1:5">
      <c r="D32" t="s">
        <v>55</v>
      </c>
      <c r="E32" s="1">
        <f>MAX(E1:E30)</f>
        <v>322.07909999999998</v>
      </c>
    </row>
    <row r="33" spans="4:7">
      <c r="D33" t="s">
        <v>53</v>
      </c>
      <c r="E33" s="1">
        <f>AVERAGE(E1:E30)</f>
        <v>174.60840979999995</v>
      </c>
    </row>
    <row r="34" spans="4:7">
      <c r="D34" t="s">
        <v>164</v>
      </c>
      <c r="E34" s="1">
        <f>SUM(E1:E30)</f>
        <v>5238.2522939999981</v>
      </c>
      <c r="G34" s="3">
        <f>E34/86400</f>
        <v>6.0627920069444424E-2</v>
      </c>
    </row>
  </sheetData>
  <sortState ref="A1:E30">
    <sortCondition ref="A1:A3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3"/>
  <sheetViews>
    <sheetView tabSelected="1" topLeftCell="A13" workbookViewId="0">
      <selection activeCell="S43" sqref="S43"/>
    </sheetView>
  </sheetViews>
  <sheetFormatPr defaultRowHeight="15"/>
  <cols>
    <col min="1" max="1" width="9.140625" style="13"/>
    <col min="2" max="5" width="9.140625" style="1"/>
    <col min="6" max="8" width="9.140625" style="2"/>
  </cols>
  <sheetData>
    <row r="1" spans="1:16" ht="15.75">
      <c r="A1" s="9" t="s">
        <v>148</v>
      </c>
      <c r="B1" s="10" t="s">
        <v>149</v>
      </c>
      <c r="C1" s="10" t="s">
        <v>168</v>
      </c>
      <c r="D1" s="10" t="s">
        <v>169</v>
      </c>
      <c r="E1" s="10" t="s">
        <v>170</v>
      </c>
      <c r="F1" s="9" t="s">
        <v>161</v>
      </c>
      <c r="G1" s="9" t="s">
        <v>166</v>
      </c>
      <c r="H1" s="9" t="s">
        <v>165</v>
      </c>
    </row>
    <row r="2" spans="1:16" ht="15.75">
      <c r="A2" s="11">
        <v>1</v>
      </c>
      <c r="B2" s="7" t="s">
        <v>57</v>
      </c>
      <c r="C2" s="7">
        <v>0</v>
      </c>
      <c r="D2" s="7">
        <v>0</v>
      </c>
      <c r="E2" s="7"/>
      <c r="F2" s="6">
        <f>IF(AND(AND(C2&gt;0, D2&gt;0), E2&lt;$N$2), 1, 0)</f>
        <v>0</v>
      </c>
      <c r="G2" s="6">
        <f>IF(AND(AND(C2&gt;0, D2&gt;0), E2&gt;$N$2), 1, 0)</f>
        <v>0</v>
      </c>
      <c r="H2" s="6">
        <f>IF(OR(IF(AND(C2&gt; 0, ISBLANK(D2)), 1, 0), G2 = 1), 1, 0)</f>
        <v>0</v>
      </c>
      <c r="M2" t="s">
        <v>162</v>
      </c>
      <c r="N2">
        <v>2</v>
      </c>
    </row>
    <row r="3" spans="1:16" ht="15.75">
      <c r="A3" s="11"/>
      <c r="B3" s="7"/>
      <c r="C3" s="7">
        <v>19.2</v>
      </c>
      <c r="D3" s="7"/>
      <c r="E3" s="7"/>
      <c r="F3" s="6">
        <f>IF(AND(AND(C3&gt;0, D3&gt;0), E3&lt;$N$2), 1, 0)</f>
        <v>0</v>
      </c>
      <c r="G3" s="6">
        <f t="shared" ref="G3:G66" si="0">IF(AND(AND(C3&gt;0, D3&gt;0), E3&gt;$N$2), 1, 0)</f>
        <v>0</v>
      </c>
      <c r="H3" s="6">
        <f>IF(OR(IF(AND(C3&gt; 0, ISBLANK(D3)), 1, 0), G3 = 1), 1, 0)</f>
        <v>1</v>
      </c>
      <c r="M3" t="s">
        <v>163</v>
      </c>
      <c r="N3">
        <v>30</v>
      </c>
    </row>
    <row r="4" spans="1:16" ht="16.5" thickBot="1">
      <c r="A4" s="11"/>
      <c r="B4" s="7"/>
      <c r="C4" s="7">
        <v>38.130000000000003</v>
      </c>
      <c r="D4" s="7">
        <v>37.964626000000003</v>
      </c>
      <c r="E4" s="7">
        <f>ABS(D4-C4)</f>
        <v>0.16537399999999991</v>
      </c>
      <c r="F4" s="6">
        <f>IF(AND(AND(C4&gt;0, D4&gt;0), E4&lt;$N$2), 1, 0)</f>
        <v>1</v>
      </c>
      <c r="G4" s="6">
        <f t="shared" si="0"/>
        <v>0</v>
      </c>
      <c r="H4" s="6">
        <f>IF(OR(IF(AND(C4&gt; 0, ISBLANK(D4)), 1, 0), G4 = 1), 1, 0)</f>
        <v>0</v>
      </c>
    </row>
    <row r="5" spans="1:16" ht="32.25" thickBot="1">
      <c r="A5" s="11"/>
      <c r="B5" s="7"/>
      <c r="C5" s="7">
        <v>56.95</v>
      </c>
      <c r="D5" s="7">
        <v>57.434559999999998</v>
      </c>
      <c r="E5" s="7">
        <f>ABS(D5-C5)</f>
        <v>0.48455999999999477</v>
      </c>
      <c r="F5" s="6">
        <f>IF(AND(AND(C5&gt;0, D5&gt;0), E5&lt;$N$2), 1, 0)</f>
        <v>1</v>
      </c>
      <c r="G5" s="6">
        <f t="shared" si="0"/>
        <v>0</v>
      </c>
      <c r="H5" s="6">
        <f>IF(OR(IF(AND(C5&gt; 0, ISBLANK(D5)), 1, 0), G5 = 1), 1, 0)</f>
        <v>0</v>
      </c>
      <c r="L5" s="23" t="s">
        <v>161</v>
      </c>
      <c r="M5" s="24" t="s">
        <v>165</v>
      </c>
      <c r="N5" s="24" t="s">
        <v>166</v>
      </c>
      <c r="O5" s="24" t="s">
        <v>173</v>
      </c>
      <c r="P5" s="24" t="s">
        <v>174</v>
      </c>
    </row>
    <row r="6" spans="1:16" ht="16.5" thickBot="1">
      <c r="A6" s="11"/>
      <c r="B6" s="7" t="s">
        <v>86</v>
      </c>
      <c r="C6" s="7">
        <v>76</v>
      </c>
      <c r="D6" s="7"/>
      <c r="E6" s="7"/>
      <c r="F6" s="6">
        <f>IF(AND(AND(C6&gt;0, D6&gt;0), E6&lt;$N$2), 1, 0)</f>
        <v>0</v>
      </c>
      <c r="G6" s="6">
        <f t="shared" si="0"/>
        <v>0</v>
      </c>
      <c r="H6" s="6">
        <f>IF(OR(IF(AND(C6&gt; 0, ISBLANK(D6)), 1, 0), G6 = 1), 1, 0)</f>
        <v>1</v>
      </c>
      <c r="L6" s="28">
        <f>F173</f>
        <v>114</v>
      </c>
      <c r="M6" s="29">
        <f>H173</f>
        <v>28</v>
      </c>
      <c r="N6" s="29">
        <f>G173</f>
        <v>18</v>
      </c>
      <c r="O6" s="27">
        <f>L6/(L6+N6)</f>
        <v>0.86363636363636365</v>
      </c>
      <c r="P6" s="27">
        <f>L6 / (L6+M6)</f>
        <v>0.80281690140845074</v>
      </c>
    </row>
    <row r="7" spans="1:16" ht="15.75">
      <c r="A7" s="11"/>
      <c r="B7" s="7"/>
      <c r="C7" s="7">
        <v>113.2</v>
      </c>
      <c r="D7" s="7"/>
      <c r="E7" s="7"/>
      <c r="F7" s="6">
        <f>IF(AND(AND(C7&gt;0, D7&gt;0), E7&lt;$N$2), 1, 0)</f>
        <v>0</v>
      </c>
      <c r="G7" s="6">
        <f t="shared" si="0"/>
        <v>0</v>
      </c>
      <c r="H7" s="6">
        <f>IF(OR(IF(AND(C7&gt; 0, ISBLANK(D7)), 1, 0), G7 = 1), 1, 0)</f>
        <v>1</v>
      </c>
    </row>
    <row r="8" spans="1:16" ht="15.75">
      <c r="A8" s="11"/>
      <c r="B8" s="7"/>
      <c r="C8" s="7">
        <v>150.63</v>
      </c>
      <c r="D8" s="7"/>
      <c r="E8" s="7"/>
      <c r="F8" s="6">
        <f>IF(AND(AND(C8&gt;0, D8&gt;0), E8&lt;$N$2), 1, 0)</f>
        <v>0</v>
      </c>
      <c r="G8" s="6">
        <f t="shared" si="0"/>
        <v>0</v>
      </c>
      <c r="H8" s="6">
        <f>IF(OR(IF(AND(C8&gt; 0, ISBLANK(D8)), 1, 0), G8 = 1), 1, 0)</f>
        <v>1</v>
      </c>
    </row>
    <row r="9" spans="1:16" ht="15.75">
      <c r="A9" s="11"/>
      <c r="B9" s="7"/>
      <c r="C9" s="7">
        <v>188.02</v>
      </c>
      <c r="D9" s="7"/>
      <c r="E9" s="7"/>
      <c r="F9" s="6">
        <f>IF(AND(AND(C9&gt;0, D9&gt;0), E9&lt;$N$2), 1, 0)</f>
        <v>0</v>
      </c>
      <c r="G9" s="6">
        <f t="shared" si="0"/>
        <v>0</v>
      </c>
      <c r="H9" s="6">
        <f>IF(OR(IF(AND(C9&gt; 0, ISBLANK(D9)), 1, 0), G9 = 1), 1, 0)</f>
        <v>1</v>
      </c>
    </row>
    <row r="10" spans="1:16" ht="15.75">
      <c r="A10" s="11">
        <v>2</v>
      </c>
      <c r="B10" s="7" t="s">
        <v>59</v>
      </c>
      <c r="C10" s="8">
        <v>0</v>
      </c>
      <c r="D10" s="7">
        <v>0</v>
      </c>
      <c r="E10" s="7"/>
      <c r="F10" s="6">
        <f>IF(AND(AND(C10&gt;0, D10&gt;0), E10&lt;$N$2), 1, 0)</f>
        <v>0</v>
      </c>
      <c r="G10" s="6">
        <f t="shared" si="0"/>
        <v>0</v>
      </c>
      <c r="H10" s="6">
        <f>IF(OR(IF(AND(C10&gt; 0, ISBLANK(D10)), 1, 0), G10 = 1), 1, 0)</f>
        <v>0</v>
      </c>
    </row>
    <row r="11" spans="1:16" ht="15.75">
      <c r="A11" s="11"/>
      <c r="B11" s="7"/>
      <c r="C11" s="8">
        <v>34.4</v>
      </c>
      <c r="D11" s="7"/>
      <c r="E11" s="7"/>
      <c r="F11" s="6">
        <f>IF(AND(AND(C11&gt;0, D11&gt;0), E11&lt;$N$2), 1, 0)</f>
        <v>0</v>
      </c>
      <c r="G11" s="6">
        <f t="shared" si="0"/>
        <v>0</v>
      </c>
      <c r="H11" s="6">
        <f>IF(OR(IF(AND(C11&gt; 0, ISBLANK(D11)), 1, 0), G11 = 1), 1, 0)</f>
        <v>1</v>
      </c>
      <c r="L11" s="2"/>
    </row>
    <row r="12" spans="1:16" ht="15.75">
      <c r="A12" s="11"/>
      <c r="B12" s="7" t="s">
        <v>155</v>
      </c>
      <c r="C12" s="8">
        <v>69.8</v>
      </c>
      <c r="D12" s="7">
        <v>72.713290000000001</v>
      </c>
      <c r="E12" s="7">
        <f t="shared" ref="E12:E70" si="1">ABS(D12-C12)</f>
        <v>2.9132900000000035</v>
      </c>
      <c r="F12" s="6">
        <f>IF(AND(AND(C12&gt;0, D12&gt;0), E12&lt;$N$2), 1, 0)</f>
        <v>0</v>
      </c>
      <c r="G12" s="6">
        <f t="shared" si="0"/>
        <v>1</v>
      </c>
      <c r="H12" s="6">
        <f>IF(OR(IF(AND(C12&gt; 0, ISBLANK(D12)), 1, 0), G12 = 1), 1, 0)</f>
        <v>1</v>
      </c>
    </row>
    <row r="13" spans="1:16" ht="15.75">
      <c r="A13" s="11"/>
      <c r="B13" s="7"/>
      <c r="C13" s="8">
        <v>105.1</v>
      </c>
      <c r="D13" s="7">
        <v>110.318</v>
      </c>
      <c r="E13" s="7">
        <f t="shared" si="1"/>
        <v>5.2180000000000035</v>
      </c>
      <c r="F13" s="6">
        <f t="shared" ref="F13:F76" si="2">IF(AND(AND(C13&gt;0, D13&gt;0), E13&lt;$N$2), 1, 0)</f>
        <v>0</v>
      </c>
      <c r="G13" s="6">
        <f t="shared" si="0"/>
        <v>1</v>
      </c>
      <c r="H13" s="6">
        <f>IF(OR(IF(AND(C13&gt; 0, ISBLANK(D13)), 1, 0), G13 = 1), 1, 0)</f>
        <v>1</v>
      </c>
    </row>
    <row r="14" spans="1:16" ht="15.75">
      <c r="A14" s="11"/>
      <c r="B14" s="7"/>
      <c r="C14" s="8">
        <v>141.53</v>
      </c>
      <c r="D14" s="7">
        <v>141.30382</v>
      </c>
      <c r="E14" s="7">
        <f t="shared" si="1"/>
        <v>0.22617999999999938</v>
      </c>
      <c r="F14" s="6">
        <f t="shared" si="2"/>
        <v>1</v>
      </c>
      <c r="G14" s="6">
        <f t="shared" si="0"/>
        <v>0</v>
      </c>
      <c r="H14" s="6">
        <f t="shared" ref="H14:H77" si="3">IF(OR(IF(AND(C14&gt; 0, ISBLANK(D14)), 1, 0), G14 = 1), 1, 0)</f>
        <v>0</v>
      </c>
    </row>
    <row r="15" spans="1:16" ht="15.75">
      <c r="A15" s="11">
        <v>3</v>
      </c>
      <c r="B15" s="7" t="s">
        <v>62</v>
      </c>
      <c r="C15" s="8">
        <v>0</v>
      </c>
      <c r="D15" s="7">
        <v>0</v>
      </c>
      <c r="E15" s="7"/>
      <c r="F15" s="6">
        <f t="shared" si="2"/>
        <v>0</v>
      </c>
      <c r="G15" s="6">
        <f t="shared" si="0"/>
        <v>0</v>
      </c>
      <c r="H15" s="6">
        <f t="shared" si="3"/>
        <v>0</v>
      </c>
    </row>
    <row r="16" spans="1:16" ht="15.75">
      <c r="A16" s="11"/>
      <c r="B16" s="7"/>
      <c r="C16" s="8">
        <v>46.4</v>
      </c>
      <c r="D16" s="7">
        <v>46.683720000000001</v>
      </c>
      <c r="E16" s="7">
        <f t="shared" si="1"/>
        <v>0.28372000000000241</v>
      </c>
      <c r="F16" s="6">
        <f t="shared" si="2"/>
        <v>1</v>
      </c>
      <c r="G16" s="6">
        <f t="shared" si="0"/>
        <v>0</v>
      </c>
      <c r="H16" s="6">
        <f t="shared" si="3"/>
        <v>0</v>
      </c>
    </row>
    <row r="17" spans="1:19" ht="15.75">
      <c r="A17" s="11"/>
      <c r="B17" s="7" t="s">
        <v>63</v>
      </c>
      <c r="C17" s="8">
        <v>92.63</v>
      </c>
      <c r="D17" s="7">
        <v>92.694059999999993</v>
      </c>
      <c r="E17" s="7">
        <f t="shared" si="1"/>
        <v>6.4059999999997785E-2</v>
      </c>
      <c r="F17" s="6">
        <f t="shared" si="2"/>
        <v>1</v>
      </c>
      <c r="G17" s="6">
        <f t="shared" si="0"/>
        <v>0</v>
      </c>
      <c r="H17" s="6">
        <f t="shared" si="3"/>
        <v>0</v>
      </c>
    </row>
    <row r="18" spans="1:19" ht="16.5" thickBot="1">
      <c r="A18" s="11"/>
      <c r="B18" s="7"/>
      <c r="C18" s="8">
        <v>123.23</v>
      </c>
      <c r="D18" s="7">
        <v>123.51855</v>
      </c>
      <c r="E18" s="7">
        <f t="shared" si="1"/>
        <v>0.28855000000000075</v>
      </c>
      <c r="F18" s="6">
        <f t="shared" si="2"/>
        <v>1</v>
      </c>
      <c r="G18" s="6">
        <f t="shared" si="0"/>
        <v>0</v>
      </c>
      <c r="H18" s="6">
        <f t="shared" si="3"/>
        <v>0</v>
      </c>
    </row>
    <row r="19" spans="1:19" ht="16.5" thickBot="1">
      <c r="A19" s="11"/>
      <c r="B19" s="7" t="s">
        <v>64</v>
      </c>
      <c r="C19" s="8">
        <v>153.72999999999999</v>
      </c>
      <c r="D19" s="7">
        <v>154.34303</v>
      </c>
      <c r="E19" s="7">
        <f t="shared" si="1"/>
        <v>0.61303000000000907</v>
      </c>
      <c r="F19" s="6">
        <f t="shared" si="2"/>
        <v>1</v>
      </c>
      <c r="G19" s="6">
        <f t="shared" si="0"/>
        <v>0</v>
      </c>
      <c r="H19" s="6">
        <f t="shared" si="3"/>
        <v>0</v>
      </c>
      <c r="O19" s="14" t="s">
        <v>148</v>
      </c>
      <c r="P19" s="15" t="s">
        <v>149</v>
      </c>
      <c r="Q19" s="15" t="s">
        <v>168</v>
      </c>
      <c r="R19" s="15" t="s">
        <v>169</v>
      </c>
      <c r="S19" s="15" t="s">
        <v>171</v>
      </c>
    </row>
    <row r="20" spans="1:19" ht="16.5" thickBot="1">
      <c r="A20" s="11"/>
      <c r="B20" s="7"/>
      <c r="C20" s="8">
        <v>184.73</v>
      </c>
      <c r="D20" s="7">
        <v>184.64508000000001</v>
      </c>
      <c r="E20" s="7">
        <f t="shared" si="1"/>
        <v>8.4919999999982565E-2</v>
      </c>
      <c r="F20" s="6">
        <f t="shared" si="2"/>
        <v>1</v>
      </c>
      <c r="G20" s="6">
        <f t="shared" si="0"/>
        <v>0</v>
      </c>
      <c r="H20" s="6">
        <f t="shared" si="3"/>
        <v>0</v>
      </c>
      <c r="O20" s="16">
        <v>15</v>
      </c>
      <c r="P20" s="17" t="s">
        <v>101</v>
      </c>
      <c r="Q20" s="18">
        <v>0</v>
      </c>
      <c r="R20" s="18">
        <v>0</v>
      </c>
      <c r="S20" s="17"/>
    </row>
    <row r="21" spans="1:19" ht="16.5" thickBot="1">
      <c r="A21" s="11"/>
      <c r="B21" s="7"/>
      <c r="C21" s="8">
        <v>217.93</v>
      </c>
      <c r="D21" s="7">
        <v>217.80100999999999</v>
      </c>
      <c r="E21" s="7">
        <f t="shared" si="1"/>
        <v>0.12899000000001593</v>
      </c>
      <c r="F21" s="6">
        <f t="shared" si="2"/>
        <v>1</v>
      </c>
      <c r="G21" s="6">
        <f t="shared" si="0"/>
        <v>0</v>
      </c>
      <c r="H21" s="6">
        <f t="shared" si="3"/>
        <v>0</v>
      </c>
      <c r="O21" s="20"/>
      <c r="P21" s="17"/>
      <c r="Q21" s="18">
        <v>20.8</v>
      </c>
      <c r="R21" s="18">
        <v>21.9</v>
      </c>
      <c r="S21" s="18">
        <v>1.1000000000000001</v>
      </c>
    </row>
    <row r="22" spans="1:19" ht="16.5" thickBot="1">
      <c r="A22" s="11">
        <v>4</v>
      </c>
      <c r="B22" s="7" t="s">
        <v>66</v>
      </c>
      <c r="C22" s="8">
        <v>0</v>
      </c>
      <c r="D22" s="7">
        <v>0</v>
      </c>
      <c r="E22" s="7"/>
      <c r="F22" s="6">
        <f t="shared" si="2"/>
        <v>0</v>
      </c>
      <c r="G22" s="6">
        <f t="shared" si="0"/>
        <v>0</v>
      </c>
      <c r="H22" s="6">
        <f t="shared" si="3"/>
        <v>0</v>
      </c>
      <c r="O22" s="20"/>
      <c r="P22" s="17" t="s">
        <v>102</v>
      </c>
      <c r="Q22" s="18">
        <v>41.5</v>
      </c>
      <c r="R22" s="18">
        <v>43.15</v>
      </c>
      <c r="S22" s="18">
        <v>1.65</v>
      </c>
    </row>
    <row r="23" spans="1:19" ht="16.5" thickBot="1">
      <c r="A23" s="11"/>
      <c r="B23" s="7"/>
      <c r="C23" s="8">
        <v>41.1</v>
      </c>
      <c r="D23" s="7">
        <v>41.505670000000002</v>
      </c>
      <c r="E23" s="7">
        <f t="shared" si="1"/>
        <v>0.40567000000000064</v>
      </c>
      <c r="F23" s="6">
        <f t="shared" si="2"/>
        <v>1</v>
      </c>
      <c r="G23" s="6">
        <f t="shared" si="0"/>
        <v>0</v>
      </c>
      <c r="H23" s="6">
        <f t="shared" si="3"/>
        <v>0</v>
      </c>
      <c r="O23" s="20"/>
      <c r="P23" s="17" t="s">
        <v>160</v>
      </c>
      <c r="Q23" s="18">
        <v>83</v>
      </c>
      <c r="R23" s="18">
        <v>84.24</v>
      </c>
      <c r="S23" s="18">
        <v>1.24</v>
      </c>
    </row>
    <row r="24" spans="1:19" ht="16.5" thickBot="1">
      <c r="A24" s="11"/>
      <c r="B24" s="7" t="s">
        <v>67</v>
      </c>
      <c r="C24" s="8">
        <v>82.3</v>
      </c>
      <c r="D24" s="7">
        <v>82.755920000000003</v>
      </c>
      <c r="E24" s="7">
        <f t="shared" si="1"/>
        <v>0.4559200000000061</v>
      </c>
      <c r="F24" s="6">
        <f t="shared" si="2"/>
        <v>1</v>
      </c>
      <c r="G24" s="6">
        <f t="shared" si="0"/>
        <v>0</v>
      </c>
      <c r="H24" s="6">
        <f t="shared" si="3"/>
        <v>0</v>
      </c>
      <c r="O24" s="20"/>
      <c r="P24" s="17"/>
      <c r="Q24" s="18">
        <v>124</v>
      </c>
      <c r="R24" s="18">
        <v>125.41</v>
      </c>
      <c r="S24" s="18">
        <v>1.41</v>
      </c>
    </row>
    <row r="25" spans="1:19" ht="16.5" thickBot="1">
      <c r="A25" s="11"/>
      <c r="B25" s="7"/>
      <c r="C25" s="8">
        <v>122.5</v>
      </c>
      <c r="D25" s="7">
        <v>123.70431000000001</v>
      </c>
      <c r="E25" s="7">
        <f t="shared" si="1"/>
        <v>1.2043100000000067</v>
      </c>
      <c r="F25" s="6">
        <f t="shared" si="2"/>
        <v>1</v>
      </c>
      <c r="G25" s="6">
        <f t="shared" si="0"/>
        <v>0</v>
      </c>
      <c r="H25" s="6">
        <f t="shared" si="3"/>
        <v>0</v>
      </c>
      <c r="O25" s="20"/>
      <c r="P25" s="17"/>
      <c r="Q25" s="18">
        <v>166.3</v>
      </c>
      <c r="R25" s="18">
        <v>166.78</v>
      </c>
      <c r="S25" s="18">
        <v>0.48</v>
      </c>
    </row>
    <row r="26" spans="1:19" ht="16.5" thickBot="1">
      <c r="A26" s="11"/>
      <c r="B26" s="7" t="s">
        <v>68</v>
      </c>
      <c r="C26" s="8">
        <v>164.84</v>
      </c>
      <c r="D26" s="7">
        <v>165.05905000000001</v>
      </c>
      <c r="E26" s="7">
        <f t="shared" si="1"/>
        <v>0.21905000000000996</v>
      </c>
      <c r="F26" s="6">
        <f t="shared" si="2"/>
        <v>1</v>
      </c>
      <c r="G26" s="6">
        <f t="shared" si="0"/>
        <v>0</v>
      </c>
      <c r="H26" s="6">
        <f t="shared" si="3"/>
        <v>0</v>
      </c>
      <c r="O26" s="20"/>
      <c r="P26" s="17"/>
      <c r="Q26" s="21" t="s">
        <v>172</v>
      </c>
      <c r="R26" s="22"/>
      <c r="S26" s="18">
        <f>AVERAGE(S21:S25)</f>
        <v>1.1760000000000002</v>
      </c>
    </row>
    <row r="27" spans="1:19" ht="16.5" thickBot="1">
      <c r="A27" s="11"/>
      <c r="B27" s="7"/>
      <c r="C27" s="8">
        <v>206.44</v>
      </c>
      <c r="D27" s="7">
        <v>207.29614000000001</v>
      </c>
      <c r="E27" s="7">
        <f t="shared" si="1"/>
        <v>0.85614000000001056</v>
      </c>
      <c r="F27" s="6">
        <f t="shared" si="2"/>
        <v>1</v>
      </c>
      <c r="G27" s="6">
        <f t="shared" si="0"/>
        <v>0</v>
      </c>
      <c r="H27" s="6">
        <f t="shared" si="3"/>
        <v>0</v>
      </c>
    </row>
    <row r="28" spans="1:19" ht="32.25" thickBot="1">
      <c r="A28" s="11"/>
      <c r="B28" s="7"/>
      <c r="C28" s="8">
        <v>248.54</v>
      </c>
      <c r="D28" s="7">
        <v>250.05743000000001</v>
      </c>
      <c r="E28" s="7">
        <f t="shared" si="1"/>
        <v>1.5174300000000187</v>
      </c>
      <c r="F28" s="6">
        <f t="shared" si="2"/>
        <v>1</v>
      </c>
      <c r="G28" s="6">
        <f t="shared" si="0"/>
        <v>0</v>
      </c>
      <c r="H28" s="6">
        <f t="shared" si="3"/>
        <v>0</v>
      </c>
      <c r="J28" s="32" t="s">
        <v>175</v>
      </c>
      <c r="K28" s="23" t="s">
        <v>161</v>
      </c>
      <c r="L28" s="24" t="s">
        <v>165</v>
      </c>
      <c r="M28" s="24" t="s">
        <v>166</v>
      </c>
      <c r="N28" s="30" t="s">
        <v>173</v>
      </c>
      <c r="O28" s="30" t="s">
        <v>174</v>
      </c>
    </row>
    <row r="29" spans="1:19" ht="16.5" thickBot="1">
      <c r="A29" s="11">
        <v>5</v>
      </c>
      <c r="B29" s="7" t="s">
        <v>156</v>
      </c>
      <c r="C29" s="8">
        <v>0</v>
      </c>
      <c r="D29" s="7">
        <v>0</v>
      </c>
      <c r="E29" s="7"/>
      <c r="F29" s="6">
        <f t="shared" si="2"/>
        <v>0</v>
      </c>
      <c r="G29" s="6">
        <f t="shared" si="0"/>
        <v>0</v>
      </c>
      <c r="H29" s="6">
        <f t="shared" si="3"/>
        <v>0</v>
      </c>
      <c r="J29" s="19">
        <v>1</v>
      </c>
      <c r="K29" s="28">
        <v>92</v>
      </c>
      <c r="L29" s="29">
        <v>50</v>
      </c>
      <c r="M29" s="29">
        <v>40</v>
      </c>
      <c r="N29" s="31">
        <v>0.69696969696969702</v>
      </c>
      <c r="O29" s="31">
        <v>0.647887323943662</v>
      </c>
    </row>
    <row r="30" spans="1:19" ht="15.75">
      <c r="A30" s="11"/>
      <c r="B30" s="7"/>
      <c r="C30" s="8">
        <v>44.48</v>
      </c>
      <c r="D30" s="7">
        <v>45.255690000000001</v>
      </c>
      <c r="E30" s="7">
        <f t="shared" si="1"/>
        <v>0.77569000000000443</v>
      </c>
      <c r="F30" s="6">
        <f t="shared" si="2"/>
        <v>1</v>
      </c>
      <c r="G30" s="6">
        <f t="shared" si="0"/>
        <v>0</v>
      </c>
      <c r="H30" s="6">
        <f t="shared" si="3"/>
        <v>0</v>
      </c>
      <c r="J30" s="19">
        <v>2</v>
      </c>
      <c r="K30" s="19">
        <v>114</v>
      </c>
      <c r="L30" s="19">
        <v>28</v>
      </c>
      <c r="M30" s="19">
        <v>18</v>
      </c>
      <c r="N30" s="33">
        <v>0.86363636363636365</v>
      </c>
      <c r="O30" s="33">
        <v>0.80281690140845074</v>
      </c>
    </row>
    <row r="31" spans="1:19" ht="15.75">
      <c r="A31" s="11"/>
      <c r="B31" s="7" t="s">
        <v>71</v>
      </c>
      <c r="C31" s="8">
        <v>89.48</v>
      </c>
      <c r="D31" s="7">
        <v>87.144490000000005</v>
      </c>
      <c r="E31" s="7">
        <f t="shared" si="1"/>
        <v>2.3355099999999993</v>
      </c>
      <c r="F31" s="6">
        <f t="shared" si="2"/>
        <v>0</v>
      </c>
      <c r="G31" s="6">
        <f t="shared" si="0"/>
        <v>1</v>
      </c>
      <c r="H31" s="6">
        <f t="shared" si="3"/>
        <v>1</v>
      </c>
      <c r="J31" s="19">
        <v>3</v>
      </c>
      <c r="K31" s="19">
        <v>122</v>
      </c>
      <c r="L31" s="19">
        <v>20</v>
      </c>
      <c r="M31" s="19">
        <v>10</v>
      </c>
      <c r="N31" s="33">
        <v>0.9242424242424242</v>
      </c>
      <c r="O31" s="33">
        <v>0.85915492957746475</v>
      </c>
    </row>
    <row r="32" spans="1:19" ht="15.75">
      <c r="A32" s="11"/>
      <c r="B32" s="7"/>
      <c r="C32" s="8">
        <v>111.86</v>
      </c>
      <c r="D32" s="7">
        <v>114.346664</v>
      </c>
      <c r="E32" s="7">
        <f t="shared" si="1"/>
        <v>2.4866640000000046</v>
      </c>
      <c r="F32" s="6">
        <f t="shared" si="2"/>
        <v>0</v>
      </c>
      <c r="G32" s="6">
        <f t="shared" si="0"/>
        <v>1</v>
      </c>
      <c r="H32" s="6">
        <f t="shared" si="3"/>
        <v>1</v>
      </c>
      <c r="J32" s="19">
        <v>4</v>
      </c>
      <c r="K32" s="19">
        <v>125</v>
      </c>
      <c r="L32" s="19">
        <v>17</v>
      </c>
      <c r="M32" s="19">
        <v>7</v>
      </c>
      <c r="N32" s="33">
        <v>0.94696969696969702</v>
      </c>
      <c r="O32" s="33">
        <v>0.88028169014084512</v>
      </c>
    </row>
    <row r="33" spans="1:15" ht="15.75">
      <c r="A33" s="11"/>
      <c r="B33" s="7"/>
      <c r="C33" s="8">
        <v>134.13</v>
      </c>
      <c r="D33" s="7">
        <v>134.78022999999999</v>
      </c>
      <c r="E33" s="7">
        <f t="shared" si="1"/>
        <v>0.65022999999999342</v>
      </c>
      <c r="F33" s="6">
        <f t="shared" si="2"/>
        <v>1</v>
      </c>
      <c r="G33" s="6">
        <f t="shared" si="0"/>
        <v>0</v>
      </c>
      <c r="H33" s="6">
        <f t="shared" si="3"/>
        <v>0</v>
      </c>
      <c r="J33" s="19">
        <v>5</v>
      </c>
      <c r="K33" s="19">
        <v>126</v>
      </c>
      <c r="L33" s="19">
        <v>16</v>
      </c>
      <c r="M33" s="19">
        <v>6</v>
      </c>
      <c r="N33" s="33">
        <v>0.95454545454545459</v>
      </c>
      <c r="O33" s="33">
        <v>0.88732394366197187</v>
      </c>
    </row>
    <row r="34" spans="1:15" ht="15.75">
      <c r="A34" s="11">
        <v>6</v>
      </c>
      <c r="B34" s="7" t="s">
        <v>157</v>
      </c>
      <c r="C34" s="8">
        <v>0</v>
      </c>
      <c r="D34" s="7">
        <v>0</v>
      </c>
      <c r="E34" s="7"/>
      <c r="F34" s="6">
        <f t="shared" si="2"/>
        <v>0</v>
      </c>
      <c r="G34" s="6">
        <f t="shared" si="0"/>
        <v>0</v>
      </c>
      <c r="H34" s="6">
        <f t="shared" si="3"/>
        <v>0</v>
      </c>
      <c r="J34" s="19">
        <v>6</v>
      </c>
      <c r="K34" s="19">
        <v>128</v>
      </c>
      <c r="L34" s="19">
        <v>14</v>
      </c>
      <c r="M34" s="19">
        <v>4</v>
      </c>
      <c r="N34" s="33">
        <v>0.96969696969696972</v>
      </c>
      <c r="O34" s="33">
        <v>0.90140845070422537</v>
      </c>
    </row>
    <row r="35" spans="1:15" ht="15.75">
      <c r="A35" s="11"/>
      <c r="B35" s="7"/>
      <c r="C35" s="8">
        <v>43.7</v>
      </c>
      <c r="D35" s="7"/>
      <c r="E35" s="7"/>
      <c r="F35" s="6">
        <f t="shared" si="2"/>
        <v>0</v>
      </c>
      <c r="G35" s="6">
        <f t="shared" si="0"/>
        <v>0</v>
      </c>
      <c r="H35" s="6">
        <f t="shared" si="3"/>
        <v>1</v>
      </c>
      <c r="J35" s="19">
        <v>7</v>
      </c>
      <c r="K35" s="19">
        <v>128</v>
      </c>
      <c r="L35" s="19">
        <v>14</v>
      </c>
      <c r="M35" s="19">
        <v>4</v>
      </c>
      <c r="N35" s="33">
        <v>0.96969696969696972</v>
      </c>
      <c r="O35" s="33">
        <v>0.90140845070422537</v>
      </c>
    </row>
    <row r="36" spans="1:15" ht="15.75">
      <c r="A36" s="11"/>
      <c r="B36" s="7" t="s">
        <v>74</v>
      </c>
      <c r="C36" s="8">
        <v>86.3</v>
      </c>
      <c r="D36" s="7">
        <v>87.666939999999997</v>
      </c>
      <c r="E36" s="7">
        <f t="shared" si="1"/>
        <v>1.3669399999999996</v>
      </c>
      <c r="F36" s="6">
        <f t="shared" si="2"/>
        <v>1</v>
      </c>
      <c r="G36" s="6">
        <f t="shared" si="0"/>
        <v>0</v>
      </c>
      <c r="H36" s="6">
        <f t="shared" si="3"/>
        <v>0</v>
      </c>
      <c r="J36" s="19">
        <v>8</v>
      </c>
      <c r="K36" s="19">
        <v>128</v>
      </c>
      <c r="L36" s="19">
        <v>14</v>
      </c>
      <c r="M36" s="19">
        <v>4</v>
      </c>
      <c r="N36" s="33">
        <v>0.96969696969696972</v>
      </c>
      <c r="O36" s="33">
        <v>0.90140845070422537</v>
      </c>
    </row>
    <row r="37" spans="1:15" ht="15.75">
      <c r="A37" s="11"/>
      <c r="B37" s="7"/>
      <c r="C37" s="8">
        <v>107.6</v>
      </c>
      <c r="D37" s="7">
        <v>109.18022999999999</v>
      </c>
      <c r="E37" s="7">
        <f t="shared" si="1"/>
        <v>1.5802300000000002</v>
      </c>
      <c r="F37" s="6">
        <f t="shared" si="2"/>
        <v>1</v>
      </c>
      <c r="G37" s="6">
        <f t="shared" si="0"/>
        <v>0</v>
      </c>
      <c r="H37" s="6">
        <f t="shared" si="3"/>
        <v>0</v>
      </c>
      <c r="J37" s="19">
        <v>9</v>
      </c>
      <c r="K37" s="19">
        <v>128</v>
      </c>
      <c r="L37" s="19">
        <v>14</v>
      </c>
      <c r="M37" s="19">
        <v>4</v>
      </c>
      <c r="N37" s="33">
        <v>0.96969696969696972</v>
      </c>
      <c r="O37" s="33">
        <v>0.90140845070422537</v>
      </c>
    </row>
    <row r="38" spans="1:15" ht="15.75">
      <c r="A38" s="11"/>
      <c r="B38" s="7"/>
      <c r="C38" s="8">
        <v>128.9</v>
      </c>
      <c r="D38" s="7">
        <v>129.79955000000001</v>
      </c>
      <c r="E38" s="7">
        <f t="shared" si="1"/>
        <v>0.89955000000000496</v>
      </c>
      <c r="F38" s="6">
        <f t="shared" si="2"/>
        <v>1</v>
      </c>
      <c r="G38" s="6">
        <f t="shared" si="0"/>
        <v>0</v>
      </c>
      <c r="H38" s="6">
        <f t="shared" si="3"/>
        <v>0</v>
      </c>
      <c r="J38" s="19">
        <v>10</v>
      </c>
      <c r="K38" s="19">
        <v>129</v>
      </c>
      <c r="L38" s="19">
        <v>13</v>
      </c>
      <c r="M38" s="19">
        <v>3</v>
      </c>
      <c r="N38" s="33">
        <v>0.97727272727272729</v>
      </c>
      <c r="O38" s="33">
        <v>0.90845070422535212</v>
      </c>
    </row>
    <row r="39" spans="1:15" ht="15.75">
      <c r="A39" s="11"/>
      <c r="B39" s="7"/>
      <c r="C39" s="8">
        <v>152.5</v>
      </c>
      <c r="D39" s="7">
        <v>153.21687</v>
      </c>
      <c r="E39" s="7">
        <f t="shared" si="1"/>
        <v>0.71687000000000012</v>
      </c>
      <c r="F39" s="6">
        <f t="shared" si="2"/>
        <v>1</v>
      </c>
      <c r="G39" s="6">
        <f t="shared" si="0"/>
        <v>0</v>
      </c>
      <c r="H39" s="6">
        <f t="shared" si="3"/>
        <v>0</v>
      </c>
    </row>
    <row r="40" spans="1:15" ht="15.75">
      <c r="A40" s="11">
        <v>7</v>
      </c>
      <c r="B40" s="7" t="s">
        <v>76</v>
      </c>
      <c r="C40" s="8">
        <v>0</v>
      </c>
      <c r="D40" s="7">
        <v>0</v>
      </c>
      <c r="E40" s="7"/>
      <c r="F40" s="6">
        <f t="shared" si="2"/>
        <v>0</v>
      </c>
      <c r="G40" s="6">
        <f t="shared" si="0"/>
        <v>0</v>
      </c>
      <c r="H40" s="6">
        <f t="shared" si="3"/>
        <v>0</v>
      </c>
    </row>
    <row r="41" spans="1:15" ht="15.75">
      <c r="A41" s="11"/>
      <c r="B41" s="7"/>
      <c r="C41" s="8">
        <v>28.1</v>
      </c>
      <c r="D41" s="7">
        <v>28.490884999999999</v>
      </c>
      <c r="E41" s="7">
        <f t="shared" si="1"/>
        <v>0.39088499999999726</v>
      </c>
      <c r="F41" s="6">
        <f t="shared" si="2"/>
        <v>1</v>
      </c>
      <c r="G41" s="6">
        <f t="shared" si="0"/>
        <v>0</v>
      </c>
      <c r="H41" s="6">
        <f t="shared" si="3"/>
        <v>0</v>
      </c>
    </row>
    <row r="42" spans="1:15" ht="15.75">
      <c r="A42" s="11"/>
      <c r="B42" s="7" t="s">
        <v>77</v>
      </c>
      <c r="C42" s="8">
        <v>47.28</v>
      </c>
      <c r="D42" s="7">
        <v>47.420955999999997</v>
      </c>
      <c r="E42" s="7">
        <f t="shared" si="1"/>
        <v>0.14095599999999564</v>
      </c>
      <c r="F42" s="6">
        <f t="shared" si="2"/>
        <v>1</v>
      </c>
      <c r="G42" s="6">
        <f t="shared" si="0"/>
        <v>0</v>
      </c>
      <c r="H42" s="6">
        <f t="shared" si="3"/>
        <v>0</v>
      </c>
    </row>
    <row r="43" spans="1:15" ht="15.75">
      <c r="A43" s="11"/>
      <c r="B43" s="7"/>
      <c r="C43" s="8">
        <v>66.38</v>
      </c>
      <c r="D43" s="7">
        <v>66.69932</v>
      </c>
      <c r="E43" s="7">
        <f t="shared" si="1"/>
        <v>0.31932000000000471</v>
      </c>
      <c r="F43" s="6">
        <f t="shared" si="2"/>
        <v>1</v>
      </c>
      <c r="G43" s="6">
        <f t="shared" si="0"/>
        <v>0</v>
      </c>
      <c r="H43" s="6">
        <f t="shared" si="3"/>
        <v>0</v>
      </c>
    </row>
    <row r="44" spans="1:15" ht="15.75">
      <c r="A44" s="11"/>
      <c r="B44" s="7"/>
      <c r="C44" s="8">
        <v>86.55</v>
      </c>
      <c r="D44" s="7">
        <v>87.144490000000005</v>
      </c>
      <c r="E44" s="7">
        <f t="shared" si="1"/>
        <v>0.59449000000000751</v>
      </c>
      <c r="F44" s="6">
        <f t="shared" si="2"/>
        <v>1</v>
      </c>
      <c r="G44" s="6">
        <f t="shared" si="0"/>
        <v>0</v>
      </c>
      <c r="H44" s="6">
        <f t="shared" si="3"/>
        <v>0</v>
      </c>
    </row>
    <row r="45" spans="1:15" ht="15.75">
      <c r="A45" s="11">
        <v>8</v>
      </c>
      <c r="B45" s="7" t="s">
        <v>79</v>
      </c>
      <c r="C45" s="8">
        <v>0</v>
      </c>
      <c r="D45" s="7">
        <v>0</v>
      </c>
      <c r="E45" s="7"/>
      <c r="F45" s="6">
        <f t="shared" si="2"/>
        <v>0</v>
      </c>
      <c r="G45" s="6">
        <f t="shared" si="0"/>
        <v>0</v>
      </c>
      <c r="H45" s="6">
        <f t="shared" si="3"/>
        <v>0</v>
      </c>
    </row>
    <row r="46" spans="1:15" ht="15.75">
      <c r="A46" s="11"/>
      <c r="B46" s="7"/>
      <c r="C46" s="8">
        <v>20.5</v>
      </c>
      <c r="D46" s="7">
        <v>20.747029999999999</v>
      </c>
      <c r="E46" s="7">
        <f t="shared" si="1"/>
        <v>0.24702999999999875</v>
      </c>
      <c r="F46" s="6">
        <f t="shared" si="2"/>
        <v>1</v>
      </c>
      <c r="G46" s="6">
        <f t="shared" si="0"/>
        <v>0</v>
      </c>
      <c r="H46" s="6">
        <f t="shared" si="3"/>
        <v>0</v>
      </c>
    </row>
    <row r="47" spans="1:15" ht="15.75">
      <c r="A47" s="11"/>
      <c r="B47" s="7"/>
      <c r="C47" s="8">
        <v>39.700000000000003</v>
      </c>
      <c r="D47" s="7">
        <v>40.124079999999999</v>
      </c>
      <c r="E47" s="7">
        <f t="shared" si="1"/>
        <v>0.42407999999999646</v>
      </c>
      <c r="F47" s="6">
        <f t="shared" si="2"/>
        <v>1</v>
      </c>
      <c r="G47" s="6">
        <f t="shared" si="0"/>
        <v>0</v>
      </c>
      <c r="H47" s="6">
        <f t="shared" si="3"/>
        <v>0</v>
      </c>
    </row>
    <row r="48" spans="1:15" ht="15.75">
      <c r="A48" s="11"/>
      <c r="B48" s="7"/>
      <c r="C48" s="8">
        <v>59</v>
      </c>
      <c r="D48" s="7">
        <v>59.338593000000003</v>
      </c>
      <c r="E48" s="7">
        <f t="shared" si="1"/>
        <v>0.33859300000000303</v>
      </c>
      <c r="F48" s="6">
        <f t="shared" si="2"/>
        <v>1</v>
      </c>
      <c r="G48" s="6">
        <f t="shared" si="0"/>
        <v>0</v>
      </c>
      <c r="H48" s="6">
        <f t="shared" si="3"/>
        <v>0</v>
      </c>
    </row>
    <row r="49" spans="1:8" ht="15.75">
      <c r="A49" s="11"/>
      <c r="B49" s="7" t="s">
        <v>80</v>
      </c>
      <c r="C49" s="8">
        <v>78.400000000000006</v>
      </c>
      <c r="D49" s="7">
        <v>78.907210000000006</v>
      </c>
      <c r="E49" s="7">
        <f t="shared" si="1"/>
        <v>0.5072100000000006</v>
      </c>
      <c r="F49" s="6">
        <f t="shared" si="2"/>
        <v>1</v>
      </c>
      <c r="G49" s="6">
        <f t="shared" si="0"/>
        <v>0</v>
      </c>
      <c r="H49" s="6">
        <f t="shared" si="3"/>
        <v>0</v>
      </c>
    </row>
    <row r="50" spans="1:8" ht="15.75">
      <c r="A50" s="11"/>
      <c r="B50" s="7"/>
      <c r="C50" s="8">
        <v>117.5</v>
      </c>
      <c r="D50" s="7">
        <v>118.21279</v>
      </c>
      <c r="E50" s="7">
        <f t="shared" si="1"/>
        <v>0.71278999999999826</v>
      </c>
      <c r="F50" s="6">
        <f t="shared" si="2"/>
        <v>1</v>
      </c>
      <c r="G50" s="6">
        <f t="shared" si="0"/>
        <v>0</v>
      </c>
      <c r="H50" s="6">
        <f t="shared" si="3"/>
        <v>0</v>
      </c>
    </row>
    <row r="51" spans="1:8" ht="15.75">
      <c r="A51" s="11"/>
      <c r="B51" s="7"/>
      <c r="C51" s="8">
        <v>158.19999999999999</v>
      </c>
      <c r="D51" s="7">
        <v>161.04199</v>
      </c>
      <c r="E51" s="7">
        <f t="shared" si="1"/>
        <v>2.8419900000000098</v>
      </c>
      <c r="F51" s="6">
        <f t="shared" si="2"/>
        <v>0</v>
      </c>
      <c r="G51" s="6">
        <f t="shared" si="0"/>
        <v>1</v>
      </c>
      <c r="H51" s="6">
        <f t="shared" si="3"/>
        <v>1</v>
      </c>
    </row>
    <row r="52" spans="1:8" ht="15.75">
      <c r="A52" s="11">
        <v>9</v>
      </c>
      <c r="B52" s="7" t="s">
        <v>158</v>
      </c>
      <c r="C52" s="8">
        <v>0</v>
      </c>
      <c r="D52" s="7">
        <v>0</v>
      </c>
      <c r="E52" s="7"/>
      <c r="F52" s="6">
        <f t="shared" si="2"/>
        <v>0</v>
      </c>
      <c r="G52" s="6">
        <f t="shared" si="0"/>
        <v>0</v>
      </c>
      <c r="H52" s="6">
        <f t="shared" si="3"/>
        <v>0</v>
      </c>
    </row>
    <row r="53" spans="1:8" ht="15.75">
      <c r="A53" s="11">
        <v>9</v>
      </c>
      <c r="B53" s="7"/>
      <c r="C53" s="8">
        <v>33.200000000000003</v>
      </c>
      <c r="D53" s="7">
        <v>32.937503999999997</v>
      </c>
      <c r="E53" s="7">
        <f t="shared" si="1"/>
        <v>0.26249600000000584</v>
      </c>
      <c r="F53" s="6">
        <f t="shared" si="2"/>
        <v>1</v>
      </c>
      <c r="G53" s="6">
        <f t="shared" si="0"/>
        <v>0</v>
      </c>
      <c r="H53" s="6">
        <f t="shared" si="3"/>
        <v>0</v>
      </c>
    </row>
    <row r="54" spans="1:8" ht="15.75">
      <c r="A54" s="11"/>
      <c r="B54" s="7" t="s">
        <v>83</v>
      </c>
      <c r="C54" s="8">
        <v>64</v>
      </c>
      <c r="D54" s="7">
        <v>64.783676</v>
      </c>
      <c r="E54" s="7">
        <f t="shared" si="1"/>
        <v>0.78367599999999982</v>
      </c>
      <c r="F54" s="6">
        <f t="shared" si="2"/>
        <v>1</v>
      </c>
      <c r="G54" s="6">
        <f t="shared" si="0"/>
        <v>0</v>
      </c>
      <c r="H54" s="6">
        <f t="shared" si="3"/>
        <v>0</v>
      </c>
    </row>
    <row r="55" spans="1:8" ht="15.75">
      <c r="A55" s="11"/>
      <c r="B55" s="7"/>
      <c r="C55" s="8">
        <v>95.1</v>
      </c>
      <c r="D55" s="7">
        <v>96.769159999999999</v>
      </c>
      <c r="E55" s="7">
        <f t="shared" si="1"/>
        <v>1.6691600000000051</v>
      </c>
      <c r="F55" s="6">
        <f t="shared" si="2"/>
        <v>1</v>
      </c>
      <c r="G55" s="6">
        <f t="shared" si="0"/>
        <v>0</v>
      </c>
      <c r="H55" s="6">
        <f t="shared" si="3"/>
        <v>0</v>
      </c>
    </row>
    <row r="56" spans="1:8" ht="15.75">
      <c r="A56" s="11"/>
      <c r="B56" s="7" t="s">
        <v>84</v>
      </c>
      <c r="C56" s="8">
        <v>125.8</v>
      </c>
      <c r="D56" s="7">
        <v>128.15674000000001</v>
      </c>
      <c r="E56" s="7">
        <f t="shared" si="1"/>
        <v>2.3567400000000163</v>
      </c>
      <c r="F56" s="6">
        <f t="shared" si="2"/>
        <v>0</v>
      </c>
      <c r="G56" s="6">
        <f t="shared" si="0"/>
        <v>1</v>
      </c>
      <c r="H56" s="6">
        <f t="shared" si="3"/>
        <v>1</v>
      </c>
    </row>
    <row r="57" spans="1:8" ht="15.75">
      <c r="A57" s="11"/>
      <c r="B57" s="7"/>
      <c r="C57" s="8">
        <v>156.30000000000001</v>
      </c>
      <c r="D57" s="7">
        <v>157.59383</v>
      </c>
      <c r="E57" s="7">
        <f t="shared" si="1"/>
        <v>1.2938299999999856</v>
      </c>
      <c r="F57" s="6">
        <f t="shared" si="2"/>
        <v>1</v>
      </c>
      <c r="G57" s="6">
        <f t="shared" si="0"/>
        <v>0</v>
      </c>
      <c r="H57" s="6">
        <f t="shared" si="3"/>
        <v>0</v>
      </c>
    </row>
    <row r="58" spans="1:8" ht="15.75">
      <c r="A58" s="11"/>
      <c r="B58" s="7"/>
      <c r="C58" s="8">
        <v>187</v>
      </c>
      <c r="D58" s="7">
        <v>189.44</v>
      </c>
      <c r="E58" s="7">
        <f t="shared" si="1"/>
        <v>2.4399999999999977</v>
      </c>
      <c r="F58" s="6">
        <f t="shared" si="2"/>
        <v>0</v>
      </c>
      <c r="G58" s="6">
        <f t="shared" si="0"/>
        <v>1</v>
      </c>
      <c r="H58" s="6">
        <f t="shared" si="3"/>
        <v>1</v>
      </c>
    </row>
    <row r="59" spans="1:8" ht="15.75">
      <c r="A59" s="11"/>
      <c r="B59" s="7"/>
      <c r="C59" s="8">
        <v>219</v>
      </c>
      <c r="D59" s="7">
        <v>215.41732999999999</v>
      </c>
      <c r="E59" s="7">
        <f t="shared" si="1"/>
        <v>3.5826700000000073</v>
      </c>
      <c r="F59" s="6">
        <f t="shared" si="2"/>
        <v>0</v>
      </c>
      <c r="G59" s="6">
        <f t="shared" si="0"/>
        <v>1</v>
      </c>
      <c r="H59" s="6">
        <f t="shared" si="3"/>
        <v>1</v>
      </c>
    </row>
    <row r="60" spans="1:8" ht="15.75">
      <c r="A60" s="11">
        <v>10</v>
      </c>
      <c r="B60" s="7" t="s">
        <v>86</v>
      </c>
      <c r="C60" s="8">
        <v>0</v>
      </c>
      <c r="D60" s="7">
        <v>0</v>
      </c>
      <c r="E60" s="7"/>
      <c r="F60" s="6">
        <f t="shared" si="2"/>
        <v>0</v>
      </c>
      <c r="G60" s="6">
        <f t="shared" si="0"/>
        <v>0</v>
      </c>
      <c r="H60" s="6">
        <f t="shared" si="3"/>
        <v>0</v>
      </c>
    </row>
    <row r="61" spans="1:8" ht="15.75">
      <c r="A61" s="11"/>
      <c r="B61" s="7"/>
      <c r="C61" s="8">
        <v>39.1</v>
      </c>
      <c r="D61" s="7">
        <v>48.460045000000001</v>
      </c>
      <c r="E61" s="7">
        <f t="shared" si="1"/>
        <v>9.3600449999999995</v>
      </c>
      <c r="F61" s="6">
        <f t="shared" si="2"/>
        <v>0</v>
      </c>
      <c r="G61" s="6">
        <f t="shared" si="0"/>
        <v>1</v>
      </c>
      <c r="H61" s="6">
        <f t="shared" si="3"/>
        <v>1</v>
      </c>
    </row>
    <row r="62" spans="1:8" ht="15.75">
      <c r="A62" s="11"/>
      <c r="B62" s="7"/>
      <c r="C62" s="8">
        <v>77.3</v>
      </c>
      <c r="D62" s="7"/>
      <c r="E62" s="7">
        <f t="shared" si="1"/>
        <v>77.3</v>
      </c>
      <c r="F62" s="6">
        <f t="shared" si="2"/>
        <v>0</v>
      </c>
      <c r="G62" s="6">
        <f t="shared" si="0"/>
        <v>0</v>
      </c>
      <c r="H62" s="6">
        <f t="shared" si="3"/>
        <v>1</v>
      </c>
    </row>
    <row r="63" spans="1:8" ht="15.75">
      <c r="A63" s="11"/>
      <c r="B63" s="7" t="s">
        <v>150</v>
      </c>
      <c r="C63" s="8">
        <v>115.1</v>
      </c>
      <c r="D63" s="7">
        <v>115.62376399999999</v>
      </c>
      <c r="E63" s="7">
        <f t="shared" si="1"/>
        <v>0.5237639999999999</v>
      </c>
      <c r="F63" s="6">
        <f t="shared" si="2"/>
        <v>1</v>
      </c>
      <c r="G63" s="6">
        <f t="shared" si="0"/>
        <v>0</v>
      </c>
      <c r="H63" s="6">
        <f t="shared" si="3"/>
        <v>0</v>
      </c>
    </row>
    <row r="64" spans="1:8" ht="15.75">
      <c r="A64" s="11"/>
      <c r="B64" s="7"/>
      <c r="C64" s="8">
        <v>152.80000000000001</v>
      </c>
      <c r="D64" s="7">
        <v>153.35619</v>
      </c>
      <c r="E64" s="7">
        <f t="shared" si="1"/>
        <v>0.55618999999998664</v>
      </c>
      <c r="F64" s="6">
        <f t="shared" si="2"/>
        <v>1</v>
      </c>
      <c r="G64" s="6">
        <f t="shared" si="0"/>
        <v>0</v>
      </c>
      <c r="H64" s="6">
        <f t="shared" si="3"/>
        <v>0</v>
      </c>
    </row>
    <row r="65" spans="1:8" ht="15.75">
      <c r="A65" s="11"/>
      <c r="B65" s="7"/>
      <c r="C65" s="8">
        <v>189.7</v>
      </c>
      <c r="D65" s="7">
        <v>189.80765</v>
      </c>
      <c r="E65" s="7">
        <f t="shared" si="1"/>
        <v>0.10765000000000668</v>
      </c>
      <c r="F65" s="6">
        <f t="shared" si="2"/>
        <v>1</v>
      </c>
      <c r="G65" s="6">
        <f t="shared" si="0"/>
        <v>0</v>
      </c>
      <c r="H65" s="6">
        <f t="shared" si="3"/>
        <v>0</v>
      </c>
    </row>
    <row r="66" spans="1:8" ht="15.75">
      <c r="A66" s="11"/>
      <c r="B66" s="7"/>
      <c r="C66" s="8">
        <v>227.5</v>
      </c>
      <c r="D66" s="7">
        <v>227.64519999999999</v>
      </c>
      <c r="E66" s="7">
        <f t="shared" si="1"/>
        <v>0.14519999999998845</v>
      </c>
      <c r="F66" s="6">
        <f t="shared" si="2"/>
        <v>1</v>
      </c>
      <c r="G66" s="6">
        <f t="shared" si="0"/>
        <v>0</v>
      </c>
      <c r="H66" s="6">
        <f t="shared" si="3"/>
        <v>0</v>
      </c>
    </row>
    <row r="67" spans="1:8" ht="15.75">
      <c r="A67" s="11">
        <v>11</v>
      </c>
      <c r="B67" s="7" t="s">
        <v>151</v>
      </c>
      <c r="C67" s="8">
        <v>0</v>
      </c>
      <c r="D67" s="8">
        <v>0</v>
      </c>
      <c r="E67" s="7"/>
      <c r="F67" s="6">
        <f t="shared" si="2"/>
        <v>0</v>
      </c>
      <c r="G67" s="6">
        <f t="shared" ref="G67:G130" si="4">IF(AND(AND(C67&gt;0, D67&gt;0), E67&gt;$N$2), 1, 0)</f>
        <v>0</v>
      </c>
      <c r="H67" s="6">
        <f t="shared" si="3"/>
        <v>0</v>
      </c>
    </row>
    <row r="68" spans="1:8" ht="15.75">
      <c r="A68" s="11"/>
      <c r="B68" s="7"/>
      <c r="C68" s="8">
        <v>41.8</v>
      </c>
      <c r="D68" s="7">
        <v>42.538955999999999</v>
      </c>
      <c r="E68" s="7">
        <f t="shared" si="1"/>
        <v>0.73895600000000172</v>
      </c>
      <c r="F68" s="6">
        <f t="shared" si="2"/>
        <v>1</v>
      </c>
      <c r="G68" s="6">
        <f t="shared" si="4"/>
        <v>0</v>
      </c>
      <c r="H68" s="6">
        <f t="shared" si="3"/>
        <v>0</v>
      </c>
    </row>
    <row r="69" spans="1:8" ht="15.75">
      <c r="A69" s="11"/>
      <c r="B69" s="7" t="s">
        <v>152</v>
      </c>
      <c r="C69" s="8">
        <v>82.3</v>
      </c>
      <c r="D69" s="7">
        <v>83.580219999999997</v>
      </c>
      <c r="E69" s="7">
        <f t="shared" si="1"/>
        <v>1.2802199999999999</v>
      </c>
      <c r="F69" s="6">
        <f t="shared" si="2"/>
        <v>1</v>
      </c>
      <c r="G69" s="6">
        <f t="shared" si="4"/>
        <v>0</v>
      </c>
      <c r="H69" s="6">
        <f t="shared" si="3"/>
        <v>0</v>
      </c>
    </row>
    <row r="70" spans="1:8" ht="15.75">
      <c r="A70" s="11"/>
      <c r="B70" s="7"/>
      <c r="C70" s="8">
        <v>122.3</v>
      </c>
      <c r="D70" s="7">
        <v>124.238365</v>
      </c>
      <c r="E70" s="7">
        <f t="shared" si="1"/>
        <v>1.9383650000000046</v>
      </c>
      <c r="F70" s="6">
        <f t="shared" si="2"/>
        <v>1</v>
      </c>
      <c r="G70" s="6">
        <f t="shared" si="4"/>
        <v>0</v>
      </c>
      <c r="H70" s="6">
        <f t="shared" si="3"/>
        <v>0</v>
      </c>
    </row>
    <row r="71" spans="1:8" ht="15.75">
      <c r="A71" s="11"/>
      <c r="B71" s="7"/>
      <c r="C71" s="7">
        <v>163.44999999999999</v>
      </c>
      <c r="D71" s="7">
        <v>163.28271000000001</v>
      </c>
      <c r="E71" s="7">
        <f t="shared" ref="E71:E134" si="5">ABS(D71-C71)</f>
        <v>0.16728999999997995</v>
      </c>
      <c r="F71" s="6">
        <f t="shared" si="2"/>
        <v>1</v>
      </c>
      <c r="G71" s="6">
        <f t="shared" si="4"/>
        <v>0</v>
      </c>
      <c r="H71" s="6">
        <f t="shared" si="3"/>
        <v>0</v>
      </c>
    </row>
    <row r="72" spans="1:8" ht="15.75">
      <c r="A72" s="11">
        <v>12</v>
      </c>
      <c r="B72" s="7" t="s">
        <v>153</v>
      </c>
      <c r="C72" s="8">
        <v>0</v>
      </c>
      <c r="D72" s="7">
        <v>0</v>
      </c>
      <c r="E72" s="7"/>
      <c r="F72" s="6">
        <f t="shared" si="2"/>
        <v>0</v>
      </c>
      <c r="G72" s="6">
        <f t="shared" si="4"/>
        <v>0</v>
      </c>
      <c r="H72" s="6">
        <f t="shared" si="3"/>
        <v>0</v>
      </c>
    </row>
    <row r="73" spans="1:8" ht="15.75">
      <c r="A73" s="11"/>
      <c r="B73" s="7"/>
      <c r="C73" s="7">
        <v>63.58</v>
      </c>
      <c r="D73" s="7">
        <v>63.998066000000001</v>
      </c>
      <c r="E73" s="7">
        <f t="shared" si="5"/>
        <v>0.41806600000000316</v>
      </c>
      <c r="F73" s="6">
        <f t="shared" si="2"/>
        <v>1</v>
      </c>
      <c r="G73" s="6">
        <f t="shared" si="4"/>
        <v>0</v>
      </c>
      <c r="H73" s="6">
        <f t="shared" si="3"/>
        <v>0</v>
      </c>
    </row>
    <row r="74" spans="1:8" ht="15.75">
      <c r="A74" s="11"/>
      <c r="B74" s="7"/>
      <c r="C74" s="7">
        <v>126.65</v>
      </c>
      <c r="D74" s="7">
        <v>127.46594</v>
      </c>
      <c r="E74" s="7">
        <f t="shared" si="5"/>
        <v>0.81593999999999767</v>
      </c>
      <c r="F74" s="6">
        <f t="shared" si="2"/>
        <v>1</v>
      </c>
      <c r="G74" s="6">
        <f t="shared" si="4"/>
        <v>0</v>
      </c>
      <c r="H74" s="6">
        <f t="shared" si="3"/>
        <v>0</v>
      </c>
    </row>
    <row r="75" spans="1:8" ht="15.75">
      <c r="A75" s="11"/>
      <c r="B75" s="7"/>
      <c r="C75" s="7">
        <v>191.24</v>
      </c>
      <c r="D75" s="7">
        <v>191.08861999999999</v>
      </c>
      <c r="E75" s="7">
        <f t="shared" si="5"/>
        <v>0.15138000000001739</v>
      </c>
      <c r="F75" s="6">
        <f t="shared" si="2"/>
        <v>1</v>
      </c>
      <c r="G75" s="6">
        <f t="shared" si="4"/>
        <v>0</v>
      </c>
      <c r="H75" s="6">
        <f t="shared" si="3"/>
        <v>0</v>
      </c>
    </row>
    <row r="76" spans="1:8" ht="15.75">
      <c r="A76" s="11">
        <v>13</v>
      </c>
      <c r="B76" s="7" t="s">
        <v>94</v>
      </c>
      <c r="C76" s="8">
        <v>0</v>
      </c>
      <c r="D76" s="8">
        <v>0</v>
      </c>
      <c r="E76" s="7"/>
      <c r="F76" s="6">
        <f t="shared" si="2"/>
        <v>0</v>
      </c>
      <c r="G76" s="6">
        <f t="shared" si="4"/>
        <v>0</v>
      </c>
      <c r="H76" s="6">
        <f t="shared" si="3"/>
        <v>0</v>
      </c>
    </row>
    <row r="77" spans="1:8" ht="15.75">
      <c r="A77" s="11"/>
      <c r="B77" s="7"/>
      <c r="C77" s="8">
        <v>41.5</v>
      </c>
      <c r="D77" s="7">
        <v>41.308300000000003</v>
      </c>
      <c r="E77" s="7">
        <f t="shared" si="5"/>
        <v>0.19169999999999732</v>
      </c>
      <c r="F77" s="6">
        <f t="shared" ref="F77:F140" si="6">IF(AND(AND(C77&gt;0, D77&gt;0), E77&lt;$N$2), 1, 0)</f>
        <v>1</v>
      </c>
      <c r="G77" s="6">
        <f t="shared" si="4"/>
        <v>0</v>
      </c>
      <c r="H77" s="6">
        <f t="shared" si="3"/>
        <v>0</v>
      </c>
    </row>
    <row r="78" spans="1:8" ht="15.75">
      <c r="A78" s="11"/>
      <c r="B78" s="7"/>
      <c r="C78" s="8">
        <v>81.099999999999994</v>
      </c>
      <c r="D78" s="7">
        <v>82.407616000000004</v>
      </c>
      <c r="E78" s="7">
        <f t="shared" si="5"/>
        <v>1.3076160000000101</v>
      </c>
      <c r="F78" s="6">
        <f t="shared" si="6"/>
        <v>1</v>
      </c>
      <c r="G78" s="6">
        <f t="shared" si="4"/>
        <v>0</v>
      </c>
      <c r="H78" s="6">
        <f t="shared" ref="H78:H141" si="7">IF(OR(IF(AND(C78&gt; 0, ISBLANK(D78)), 1, 0), G78 = 1), 1, 0)</f>
        <v>0</v>
      </c>
    </row>
    <row r="79" spans="1:8" ht="15.75">
      <c r="A79" s="11"/>
      <c r="B79" s="7" t="s">
        <v>154</v>
      </c>
      <c r="C79" s="8">
        <v>121</v>
      </c>
      <c r="D79" s="7">
        <v>122.27628</v>
      </c>
      <c r="E79" s="7">
        <f t="shared" si="5"/>
        <v>1.2762799999999999</v>
      </c>
      <c r="F79" s="6">
        <f t="shared" si="6"/>
        <v>1</v>
      </c>
      <c r="G79" s="6">
        <f t="shared" si="4"/>
        <v>0</v>
      </c>
      <c r="H79" s="6">
        <f t="shared" si="7"/>
        <v>0</v>
      </c>
    </row>
    <row r="80" spans="1:8" ht="15.75">
      <c r="A80" s="11"/>
      <c r="B80" s="7"/>
      <c r="C80" s="8">
        <v>140.72999999999999</v>
      </c>
      <c r="D80" s="7">
        <v>141.64171999999999</v>
      </c>
      <c r="E80" s="7">
        <f t="shared" si="5"/>
        <v>0.91172000000000253</v>
      </c>
      <c r="F80" s="6">
        <f t="shared" si="6"/>
        <v>1</v>
      </c>
      <c r="G80" s="6">
        <f t="shared" si="4"/>
        <v>0</v>
      </c>
      <c r="H80" s="6">
        <f t="shared" si="7"/>
        <v>0</v>
      </c>
    </row>
    <row r="81" spans="1:8" ht="15.75">
      <c r="A81" s="11"/>
      <c r="B81" s="7"/>
      <c r="C81" s="8">
        <v>160.5</v>
      </c>
      <c r="D81" s="7">
        <v>161.35547</v>
      </c>
      <c r="E81" s="7">
        <f t="shared" si="5"/>
        <v>0.85546999999999684</v>
      </c>
      <c r="F81" s="6">
        <f t="shared" si="6"/>
        <v>1</v>
      </c>
      <c r="G81" s="6">
        <f t="shared" si="4"/>
        <v>0</v>
      </c>
      <c r="H81" s="6">
        <f t="shared" si="7"/>
        <v>0</v>
      </c>
    </row>
    <row r="82" spans="1:8" ht="15.75">
      <c r="A82" s="11"/>
      <c r="B82" s="7"/>
      <c r="C82" s="8">
        <v>182.9</v>
      </c>
      <c r="D82" s="7">
        <v>183.88482999999999</v>
      </c>
      <c r="E82" s="7">
        <f t="shared" si="5"/>
        <v>0.9848299999999881</v>
      </c>
      <c r="F82" s="6">
        <f t="shared" si="6"/>
        <v>1</v>
      </c>
      <c r="G82" s="6">
        <f t="shared" si="4"/>
        <v>0</v>
      </c>
      <c r="H82" s="6">
        <f t="shared" si="7"/>
        <v>0</v>
      </c>
    </row>
    <row r="83" spans="1:8" ht="15.75">
      <c r="A83" s="11">
        <v>14</v>
      </c>
      <c r="B83" s="7" t="s">
        <v>159</v>
      </c>
      <c r="C83" s="7">
        <v>0</v>
      </c>
      <c r="D83" s="7">
        <v>0</v>
      </c>
      <c r="E83" s="7"/>
      <c r="F83" s="6">
        <f t="shared" si="6"/>
        <v>0</v>
      </c>
      <c r="G83" s="6">
        <f t="shared" si="4"/>
        <v>0</v>
      </c>
      <c r="H83" s="6">
        <f t="shared" si="7"/>
        <v>0</v>
      </c>
    </row>
    <row r="84" spans="1:8" ht="15.75">
      <c r="A84" s="11"/>
      <c r="B84" s="7"/>
      <c r="C84" s="7">
        <v>46</v>
      </c>
      <c r="D84" s="7">
        <v>46.323810000000002</v>
      </c>
      <c r="E84" s="7">
        <f t="shared" si="5"/>
        <v>0.32381000000000171</v>
      </c>
      <c r="F84" s="6">
        <f t="shared" si="6"/>
        <v>1</v>
      </c>
      <c r="G84" s="6">
        <f t="shared" si="4"/>
        <v>0</v>
      </c>
      <c r="H84" s="6">
        <f t="shared" si="7"/>
        <v>0</v>
      </c>
    </row>
    <row r="85" spans="1:8" ht="15.75">
      <c r="A85" s="11"/>
      <c r="B85" s="7" t="s">
        <v>98</v>
      </c>
      <c r="C85" s="7">
        <v>91.5</v>
      </c>
      <c r="D85" s="7">
        <v>91.797190000000001</v>
      </c>
      <c r="E85" s="7">
        <f t="shared" si="5"/>
        <v>0.29719000000000051</v>
      </c>
      <c r="F85" s="6">
        <f t="shared" si="6"/>
        <v>1</v>
      </c>
      <c r="G85" s="6">
        <f t="shared" si="4"/>
        <v>0</v>
      </c>
      <c r="H85" s="6">
        <f t="shared" si="7"/>
        <v>0</v>
      </c>
    </row>
    <row r="86" spans="1:8" ht="15.75">
      <c r="A86" s="11"/>
      <c r="B86" s="7"/>
      <c r="C86" s="7">
        <v>144.38999999999999</v>
      </c>
      <c r="D86" s="7">
        <v>145.85614000000001</v>
      </c>
      <c r="E86" s="7">
        <f t="shared" si="5"/>
        <v>1.4661400000000242</v>
      </c>
      <c r="F86" s="6">
        <f t="shared" si="6"/>
        <v>1</v>
      </c>
      <c r="G86" s="6">
        <f t="shared" si="4"/>
        <v>0</v>
      </c>
      <c r="H86" s="6">
        <f t="shared" si="7"/>
        <v>0</v>
      </c>
    </row>
    <row r="87" spans="1:8" ht="15.75">
      <c r="A87" s="11"/>
      <c r="B87" s="7" t="s">
        <v>99</v>
      </c>
      <c r="C87" s="7">
        <v>196.09</v>
      </c>
      <c r="D87" s="7">
        <v>197.63664</v>
      </c>
      <c r="E87" s="7">
        <f t="shared" si="5"/>
        <v>1.5466399999999965</v>
      </c>
      <c r="F87" s="6">
        <f t="shared" si="6"/>
        <v>1</v>
      </c>
      <c r="G87" s="6">
        <f t="shared" si="4"/>
        <v>0</v>
      </c>
      <c r="H87" s="6">
        <f t="shared" si="7"/>
        <v>0</v>
      </c>
    </row>
    <row r="88" spans="1:8" ht="15.75">
      <c r="A88" s="11"/>
      <c r="B88" s="7"/>
      <c r="C88" s="7">
        <v>237.99</v>
      </c>
      <c r="D88" s="7"/>
      <c r="E88" s="7">
        <f t="shared" si="5"/>
        <v>237.99</v>
      </c>
      <c r="F88" s="6">
        <f t="shared" si="6"/>
        <v>0</v>
      </c>
      <c r="G88" s="6">
        <f t="shared" si="4"/>
        <v>0</v>
      </c>
      <c r="H88" s="6">
        <f t="shared" si="7"/>
        <v>1</v>
      </c>
    </row>
    <row r="89" spans="1:8" ht="15.75">
      <c r="A89" s="11"/>
      <c r="B89" s="7"/>
      <c r="C89" s="7">
        <v>279.10000000000002</v>
      </c>
      <c r="D89" s="7">
        <v>281.32135</v>
      </c>
      <c r="E89" s="7">
        <f t="shared" si="5"/>
        <v>2.2213499999999726</v>
      </c>
      <c r="F89" s="6">
        <f t="shared" si="6"/>
        <v>0</v>
      </c>
      <c r="G89" s="6">
        <f t="shared" si="4"/>
        <v>1</v>
      </c>
      <c r="H89" s="6">
        <f t="shared" si="7"/>
        <v>1</v>
      </c>
    </row>
    <row r="90" spans="1:8" ht="15.75">
      <c r="A90" s="11"/>
      <c r="B90" s="7"/>
      <c r="C90" s="7">
        <v>321.19</v>
      </c>
      <c r="D90" s="7">
        <v>321.90985000000001</v>
      </c>
      <c r="E90" s="7">
        <f t="shared" si="5"/>
        <v>0.71985000000000809</v>
      </c>
      <c r="F90" s="6">
        <f t="shared" si="6"/>
        <v>1</v>
      </c>
      <c r="G90" s="6">
        <f t="shared" si="4"/>
        <v>0</v>
      </c>
      <c r="H90" s="6">
        <f t="shared" si="7"/>
        <v>0</v>
      </c>
    </row>
    <row r="91" spans="1:8" ht="15.75">
      <c r="A91" s="11">
        <v>15</v>
      </c>
      <c r="B91" s="7" t="s">
        <v>101</v>
      </c>
      <c r="C91" s="7">
        <v>0</v>
      </c>
      <c r="D91" s="7">
        <v>0</v>
      </c>
      <c r="E91" s="7"/>
      <c r="F91" s="6">
        <f t="shared" si="6"/>
        <v>0</v>
      </c>
      <c r="G91" s="6">
        <f t="shared" si="4"/>
        <v>0</v>
      </c>
      <c r="H91" s="6">
        <f t="shared" si="7"/>
        <v>0</v>
      </c>
    </row>
    <row r="92" spans="1:8" ht="15.75">
      <c r="A92" s="11"/>
      <c r="B92" s="7"/>
      <c r="C92" s="7">
        <v>20.8</v>
      </c>
      <c r="D92" s="7">
        <v>21.896418000000001</v>
      </c>
      <c r="E92" s="7">
        <f t="shared" si="5"/>
        <v>1.0964179999999999</v>
      </c>
      <c r="F92" s="6">
        <f t="shared" si="6"/>
        <v>1</v>
      </c>
      <c r="G92" s="6">
        <f t="shared" si="4"/>
        <v>0</v>
      </c>
      <c r="H92" s="6">
        <f t="shared" si="7"/>
        <v>0</v>
      </c>
    </row>
    <row r="93" spans="1:8" ht="15.75">
      <c r="A93" s="11"/>
      <c r="B93" s="7" t="s">
        <v>102</v>
      </c>
      <c r="C93" s="7">
        <v>41.5</v>
      </c>
      <c r="D93" s="7">
        <v>43.154285000000002</v>
      </c>
      <c r="E93" s="7">
        <f t="shared" si="5"/>
        <v>1.6542850000000016</v>
      </c>
      <c r="F93" s="6">
        <f t="shared" si="6"/>
        <v>1</v>
      </c>
      <c r="G93" s="6">
        <f t="shared" si="4"/>
        <v>0</v>
      </c>
      <c r="H93" s="6">
        <f t="shared" si="7"/>
        <v>0</v>
      </c>
    </row>
    <row r="94" spans="1:8" ht="15.75">
      <c r="A94" s="11"/>
      <c r="B94" s="7" t="s">
        <v>160</v>
      </c>
      <c r="C94" s="7">
        <v>83</v>
      </c>
      <c r="D94" s="7">
        <v>84.242000000000004</v>
      </c>
      <c r="E94" s="7">
        <f t="shared" si="5"/>
        <v>1.2420000000000044</v>
      </c>
      <c r="F94" s="6">
        <f t="shared" si="6"/>
        <v>1</v>
      </c>
      <c r="G94" s="6">
        <f t="shared" si="4"/>
        <v>0</v>
      </c>
      <c r="H94" s="6">
        <f t="shared" si="7"/>
        <v>0</v>
      </c>
    </row>
    <row r="95" spans="1:8" ht="15.75">
      <c r="A95" s="11"/>
      <c r="B95" s="7"/>
      <c r="C95" s="7">
        <v>124</v>
      </c>
      <c r="D95" s="7">
        <v>125.41097000000001</v>
      </c>
      <c r="E95" s="7">
        <f t="shared" si="5"/>
        <v>1.4109700000000061</v>
      </c>
      <c r="F95" s="6">
        <f t="shared" si="6"/>
        <v>1</v>
      </c>
      <c r="G95" s="6">
        <f t="shared" si="4"/>
        <v>0</v>
      </c>
      <c r="H95" s="6">
        <f t="shared" si="7"/>
        <v>0</v>
      </c>
    </row>
    <row r="96" spans="1:8" ht="15.75">
      <c r="A96" s="11"/>
      <c r="B96" s="7"/>
      <c r="C96" s="7">
        <v>166.3</v>
      </c>
      <c r="D96" s="7">
        <v>166.7834</v>
      </c>
      <c r="E96" s="7">
        <f t="shared" si="5"/>
        <v>0.48339999999998895</v>
      </c>
      <c r="F96" s="6">
        <f t="shared" si="6"/>
        <v>1</v>
      </c>
      <c r="G96" s="6">
        <f t="shared" si="4"/>
        <v>0</v>
      </c>
      <c r="H96" s="6">
        <f t="shared" si="7"/>
        <v>0</v>
      </c>
    </row>
    <row r="97" spans="1:8" ht="15.75">
      <c r="A97" s="11">
        <v>16</v>
      </c>
      <c r="B97" s="7" t="s">
        <v>105</v>
      </c>
      <c r="C97" s="7">
        <v>0</v>
      </c>
      <c r="D97" s="7">
        <v>0</v>
      </c>
      <c r="E97" s="7"/>
      <c r="F97" s="6">
        <f t="shared" si="6"/>
        <v>0</v>
      </c>
      <c r="G97" s="6">
        <f t="shared" si="4"/>
        <v>0</v>
      </c>
      <c r="H97" s="6">
        <f t="shared" si="7"/>
        <v>0</v>
      </c>
    </row>
    <row r="98" spans="1:8" ht="15.75">
      <c r="A98" s="11"/>
      <c r="B98" s="7"/>
      <c r="C98" s="7">
        <v>31.3</v>
      </c>
      <c r="D98" s="7">
        <v>31.249416</v>
      </c>
      <c r="E98" s="7">
        <f t="shared" si="5"/>
        <v>5.0584000000000628E-2</v>
      </c>
      <c r="F98" s="6">
        <f t="shared" si="6"/>
        <v>1</v>
      </c>
      <c r="G98" s="6">
        <f t="shared" si="4"/>
        <v>0</v>
      </c>
      <c r="H98" s="6">
        <f t="shared" si="7"/>
        <v>0</v>
      </c>
    </row>
    <row r="99" spans="1:8" ht="15.75">
      <c r="A99" s="11"/>
      <c r="B99" s="7" t="s">
        <v>106</v>
      </c>
      <c r="C99" s="7">
        <v>62.01</v>
      </c>
      <c r="D99" s="7">
        <v>60.967860000000002</v>
      </c>
      <c r="E99" s="7">
        <f t="shared" si="5"/>
        <v>1.0421399999999963</v>
      </c>
      <c r="F99" s="6">
        <f t="shared" si="6"/>
        <v>1</v>
      </c>
      <c r="G99" s="6">
        <f t="shared" si="4"/>
        <v>0</v>
      </c>
      <c r="H99" s="6">
        <f t="shared" si="7"/>
        <v>0</v>
      </c>
    </row>
    <row r="100" spans="1:8" ht="15.75">
      <c r="A100" s="11"/>
      <c r="B100" s="7"/>
      <c r="C100" s="7">
        <v>94.1</v>
      </c>
      <c r="D100" s="7">
        <v>94.534239999999997</v>
      </c>
      <c r="E100" s="7">
        <f t="shared" si="5"/>
        <v>0.43424000000000262</v>
      </c>
      <c r="F100" s="6">
        <f t="shared" si="6"/>
        <v>1</v>
      </c>
      <c r="G100" s="6">
        <f t="shared" si="4"/>
        <v>0</v>
      </c>
      <c r="H100" s="6">
        <f t="shared" si="7"/>
        <v>0</v>
      </c>
    </row>
    <row r="101" spans="1:8" ht="15.75">
      <c r="A101" s="11"/>
      <c r="B101" s="7"/>
      <c r="C101" s="7">
        <v>126.6</v>
      </c>
      <c r="D101" s="7">
        <v>126.4465</v>
      </c>
      <c r="E101" s="7">
        <f t="shared" si="5"/>
        <v>0.15349999999999397</v>
      </c>
      <c r="F101" s="6">
        <f t="shared" si="6"/>
        <v>1</v>
      </c>
      <c r="G101" s="6">
        <f t="shared" si="4"/>
        <v>0</v>
      </c>
      <c r="H101" s="6">
        <f t="shared" si="7"/>
        <v>0</v>
      </c>
    </row>
    <row r="102" spans="1:8" ht="15.75">
      <c r="A102" s="11">
        <v>17</v>
      </c>
      <c r="B102" s="7" t="s">
        <v>108</v>
      </c>
      <c r="C102" s="7">
        <v>0</v>
      </c>
      <c r="D102" s="7">
        <v>0</v>
      </c>
      <c r="E102" s="7"/>
      <c r="F102" s="6">
        <f t="shared" si="6"/>
        <v>0</v>
      </c>
      <c r="G102" s="6">
        <f t="shared" si="4"/>
        <v>0</v>
      </c>
      <c r="H102" s="6">
        <f t="shared" si="7"/>
        <v>0</v>
      </c>
    </row>
    <row r="103" spans="1:8" ht="15.75">
      <c r="A103" s="11"/>
      <c r="B103" s="7"/>
      <c r="C103" s="7">
        <v>47.7</v>
      </c>
      <c r="D103" s="7">
        <v>47.879547000000002</v>
      </c>
      <c r="E103" s="7">
        <f t="shared" si="5"/>
        <v>0.17954699999999946</v>
      </c>
      <c r="F103" s="6">
        <f t="shared" si="6"/>
        <v>1</v>
      </c>
      <c r="G103" s="6">
        <f t="shared" si="4"/>
        <v>0</v>
      </c>
      <c r="H103" s="6">
        <f t="shared" si="7"/>
        <v>0</v>
      </c>
    </row>
    <row r="104" spans="1:8" ht="15.75">
      <c r="A104" s="11"/>
      <c r="B104" s="7" t="s">
        <v>109</v>
      </c>
      <c r="C104" s="7">
        <v>94.1</v>
      </c>
      <c r="D104" s="7">
        <v>94.644530000000003</v>
      </c>
      <c r="E104" s="7">
        <f t="shared" si="5"/>
        <v>0.54453000000000884</v>
      </c>
      <c r="F104" s="6">
        <f t="shared" si="6"/>
        <v>1</v>
      </c>
      <c r="G104" s="6">
        <f t="shared" si="4"/>
        <v>0</v>
      </c>
      <c r="H104" s="6">
        <f t="shared" si="7"/>
        <v>0</v>
      </c>
    </row>
    <row r="105" spans="1:8" ht="15.75">
      <c r="A105" s="11"/>
      <c r="B105" s="7"/>
      <c r="C105" s="7">
        <v>124.3</v>
      </c>
      <c r="D105" s="7"/>
      <c r="E105" s="7">
        <f t="shared" si="5"/>
        <v>124.3</v>
      </c>
      <c r="F105" s="6">
        <f t="shared" si="6"/>
        <v>0</v>
      </c>
      <c r="G105" s="6">
        <f t="shared" si="4"/>
        <v>0</v>
      </c>
      <c r="H105" s="6">
        <f t="shared" si="7"/>
        <v>1</v>
      </c>
    </row>
    <row r="106" spans="1:8" ht="15.75">
      <c r="A106" s="11"/>
      <c r="B106" s="7" t="s">
        <v>110</v>
      </c>
      <c r="C106" s="7">
        <v>154.69999999999999</v>
      </c>
      <c r="D106" s="7">
        <v>155.46340000000001</v>
      </c>
      <c r="E106" s="7">
        <f t="shared" si="5"/>
        <v>0.76340000000001851</v>
      </c>
      <c r="F106" s="6">
        <f t="shared" si="6"/>
        <v>1</v>
      </c>
      <c r="G106" s="6">
        <f t="shared" si="4"/>
        <v>0</v>
      </c>
      <c r="H106" s="6">
        <f t="shared" si="7"/>
        <v>0</v>
      </c>
    </row>
    <row r="107" spans="1:8" ht="15.75">
      <c r="A107" s="11"/>
      <c r="B107" s="7"/>
      <c r="C107" s="7">
        <v>185.71</v>
      </c>
      <c r="D107" s="7">
        <v>189.41677999999999</v>
      </c>
      <c r="E107" s="7">
        <f t="shared" si="5"/>
        <v>3.7067799999999806</v>
      </c>
      <c r="F107" s="6">
        <f t="shared" si="6"/>
        <v>0</v>
      </c>
      <c r="G107" s="6">
        <f t="shared" si="4"/>
        <v>1</v>
      </c>
      <c r="H107" s="6">
        <f t="shared" si="7"/>
        <v>1</v>
      </c>
    </row>
    <row r="108" spans="1:8" ht="15.75">
      <c r="A108" s="11"/>
      <c r="B108" s="7"/>
      <c r="C108" s="7">
        <v>215.7</v>
      </c>
      <c r="D108" s="7">
        <v>220.22966</v>
      </c>
      <c r="E108" s="7">
        <f t="shared" si="5"/>
        <v>4.5296600000000069</v>
      </c>
      <c r="F108" s="6">
        <f t="shared" si="6"/>
        <v>0</v>
      </c>
      <c r="G108" s="6">
        <f t="shared" si="4"/>
        <v>1</v>
      </c>
      <c r="H108" s="6">
        <f t="shared" si="7"/>
        <v>1</v>
      </c>
    </row>
    <row r="109" spans="1:8" ht="15.75">
      <c r="A109" s="11"/>
      <c r="B109" s="7"/>
      <c r="C109" s="7">
        <v>247.11</v>
      </c>
      <c r="D109" s="7">
        <v>247.9324</v>
      </c>
      <c r="E109" s="7">
        <f t="shared" si="5"/>
        <v>0.82239999999998759</v>
      </c>
      <c r="F109" s="6">
        <f t="shared" si="6"/>
        <v>1</v>
      </c>
      <c r="G109" s="6">
        <f t="shared" si="4"/>
        <v>0</v>
      </c>
      <c r="H109" s="6">
        <f t="shared" si="7"/>
        <v>0</v>
      </c>
    </row>
    <row r="110" spans="1:8" ht="15.75">
      <c r="A110" s="11">
        <v>18</v>
      </c>
      <c r="B110" s="7" t="s">
        <v>112</v>
      </c>
      <c r="C110" s="7">
        <v>0</v>
      </c>
      <c r="D110" s="7">
        <v>0</v>
      </c>
      <c r="E110" s="7"/>
      <c r="F110" s="6">
        <f t="shared" si="6"/>
        <v>0</v>
      </c>
      <c r="G110" s="6">
        <f t="shared" si="4"/>
        <v>0</v>
      </c>
      <c r="H110" s="6">
        <f t="shared" si="7"/>
        <v>0</v>
      </c>
    </row>
    <row r="111" spans="1:8" ht="15.75">
      <c r="A111" s="11"/>
      <c r="B111" s="7"/>
      <c r="C111" s="7">
        <v>39.65</v>
      </c>
      <c r="D111" s="7">
        <v>39.613242999999997</v>
      </c>
      <c r="E111" s="7">
        <f t="shared" si="5"/>
        <v>3.6757000000001483E-2</v>
      </c>
      <c r="F111" s="6">
        <f t="shared" si="6"/>
        <v>1</v>
      </c>
      <c r="G111" s="6">
        <f t="shared" si="4"/>
        <v>0</v>
      </c>
      <c r="H111" s="6">
        <f t="shared" si="7"/>
        <v>0</v>
      </c>
    </row>
    <row r="112" spans="1:8" ht="15.75">
      <c r="A112" s="11"/>
      <c r="B112" s="7"/>
      <c r="C112" s="7">
        <v>77.67</v>
      </c>
      <c r="D112" s="7">
        <v>77.821680000000001</v>
      </c>
      <c r="E112" s="7">
        <f t="shared" si="5"/>
        <v>0.15167999999999893</v>
      </c>
      <c r="F112" s="6">
        <f t="shared" si="6"/>
        <v>1</v>
      </c>
      <c r="G112" s="6">
        <f t="shared" si="4"/>
        <v>0</v>
      </c>
      <c r="H112" s="6">
        <f t="shared" si="7"/>
        <v>0</v>
      </c>
    </row>
    <row r="113" spans="1:8" ht="15.75">
      <c r="A113" s="11"/>
      <c r="B113" s="7" t="s">
        <v>113</v>
      </c>
      <c r="C113" s="7">
        <v>115.67</v>
      </c>
      <c r="D113" s="7">
        <v>115.75147</v>
      </c>
      <c r="E113" s="7">
        <f t="shared" si="5"/>
        <v>8.1469999999995935E-2</v>
      </c>
      <c r="F113" s="6">
        <f t="shared" si="6"/>
        <v>1</v>
      </c>
      <c r="G113" s="6">
        <f t="shared" si="4"/>
        <v>0</v>
      </c>
      <c r="H113" s="6">
        <f t="shared" si="7"/>
        <v>0</v>
      </c>
    </row>
    <row r="114" spans="1:8" ht="15.75">
      <c r="A114" s="11"/>
      <c r="B114" s="7"/>
      <c r="C114" s="7">
        <v>153.66999999999999</v>
      </c>
      <c r="D114" s="7">
        <v>153.71610000000001</v>
      </c>
      <c r="E114" s="7">
        <f t="shared" si="5"/>
        <v>4.6100000000024011E-2</v>
      </c>
      <c r="F114" s="6">
        <f t="shared" si="6"/>
        <v>1</v>
      </c>
      <c r="G114" s="6">
        <f t="shared" si="4"/>
        <v>0</v>
      </c>
      <c r="H114" s="6">
        <f t="shared" si="7"/>
        <v>0</v>
      </c>
    </row>
    <row r="115" spans="1:8" ht="15.75">
      <c r="A115" s="11"/>
      <c r="B115" s="7"/>
      <c r="C115" s="7">
        <v>193.84</v>
      </c>
      <c r="D115" s="7">
        <v>193.67187999999999</v>
      </c>
      <c r="E115" s="7">
        <f t="shared" si="5"/>
        <v>0.16812000000001603</v>
      </c>
      <c r="F115" s="6">
        <f t="shared" si="6"/>
        <v>1</v>
      </c>
      <c r="G115" s="6">
        <f t="shared" si="4"/>
        <v>0</v>
      </c>
      <c r="H115" s="6">
        <f t="shared" si="7"/>
        <v>0</v>
      </c>
    </row>
    <row r="116" spans="1:8" ht="15.75">
      <c r="A116" s="11">
        <v>19</v>
      </c>
      <c r="B116" s="7" t="s">
        <v>115</v>
      </c>
      <c r="C116" s="7">
        <v>0</v>
      </c>
      <c r="D116" s="7">
        <v>0</v>
      </c>
      <c r="E116" s="7"/>
      <c r="F116" s="6">
        <f t="shared" si="6"/>
        <v>0</v>
      </c>
      <c r="G116" s="6">
        <f t="shared" si="4"/>
        <v>0</v>
      </c>
      <c r="H116" s="6">
        <f t="shared" si="7"/>
        <v>0</v>
      </c>
    </row>
    <row r="117" spans="1:8" ht="15.75">
      <c r="A117" s="11"/>
      <c r="B117" s="7"/>
      <c r="C117" s="7">
        <v>40.1</v>
      </c>
      <c r="D117" s="7">
        <v>40.158912999999998</v>
      </c>
      <c r="E117" s="7">
        <f t="shared" si="5"/>
        <v>5.8912999999996885E-2</v>
      </c>
      <c r="F117" s="6">
        <f t="shared" si="6"/>
        <v>1</v>
      </c>
      <c r="G117" s="6">
        <f t="shared" si="4"/>
        <v>0</v>
      </c>
      <c r="H117" s="6">
        <f t="shared" si="7"/>
        <v>0</v>
      </c>
    </row>
    <row r="118" spans="1:8" ht="15.75">
      <c r="A118" s="11"/>
      <c r="B118" s="7" t="s">
        <v>116</v>
      </c>
      <c r="C118" s="7">
        <v>80</v>
      </c>
      <c r="D118" s="7">
        <v>80.039185000000003</v>
      </c>
      <c r="E118" s="7">
        <f t="shared" si="5"/>
        <v>3.9185000000003356E-2</v>
      </c>
      <c r="F118" s="6">
        <f t="shared" si="6"/>
        <v>1</v>
      </c>
      <c r="G118" s="6">
        <f t="shared" si="4"/>
        <v>0</v>
      </c>
      <c r="H118" s="6">
        <f t="shared" si="7"/>
        <v>0</v>
      </c>
    </row>
    <row r="119" spans="1:8" ht="15.75">
      <c r="A119" s="11"/>
      <c r="B119" s="7"/>
      <c r="C119" s="7">
        <v>120</v>
      </c>
      <c r="D119" s="7">
        <v>120.02395</v>
      </c>
      <c r="E119" s="7">
        <f t="shared" si="5"/>
        <v>2.394999999999925E-2</v>
      </c>
      <c r="F119" s="6">
        <f t="shared" si="6"/>
        <v>1</v>
      </c>
      <c r="G119" s="6">
        <f t="shared" si="4"/>
        <v>0</v>
      </c>
      <c r="H119" s="6">
        <f t="shared" si="7"/>
        <v>0</v>
      </c>
    </row>
    <row r="120" spans="1:8" ht="15.75">
      <c r="A120" s="11"/>
      <c r="B120" s="7"/>
      <c r="C120" s="7">
        <v>161.19999999999999</v>
      </c>
      <c r="D120" s="7">
        <v>161.52961999999999</v>
      </c>
      <c r="E120" s="7">
        <f t="shared" si="5"/>
        <v>0.32962000000000558</v>
      </c>
      <c r="F120" s="6">
        <f t="shared" si="6"/>
        <v>1</v>
      </c>
      <c r="G120" s="6">
        <f t="shared" si="4"/>
        <v>0</v>
      </c>
      <c r="H120" s="6">
        <f t="shared" si="7"/>
        <v>0</v>
      </c>
    </row>
    <row r="121" spans="1:8" ht="15.75">
      <c r="A121" s="11">
        <v>20</v>
      </c>
      <c r="B121" s="7" t="s">
        <v>118</v>
      </c>
      <c r="C121" s="7">
        <v>0</v>
      </c>
      <c r="D121" s="7">
        <v>0</v>
      </c>
      <c r="E121" s="7"/>
      <c r="F121" s="6">
        <f t="shared" si="6"/>
        <v>0</v>
      </c>
      <c r="G121" s="6">
        <f t="shared" si="4"/>
        <v>0</v>
      </c>
      <c r="H121" s="6">
        <f t="shared" si="7"/>
        <v>0</v>
      </c>
    </row>
    <row r="122" spans="1:8" ht="15.75">
      <c r="A122" s="11"/>
      <c r="B122" s="7"/>
      <c r="C122" s="7">
        <v>54.3</v>
      </c>
      <c r="D122" s="7">
        <v>55.507300000000001</v>
      </c>
      <c r="E122" s="7">
        <f t="shared" si="5"/>
        <v>1.2073000000000036</v>
      </c>
      <c r="F122" s="6">
        <f t="shared" si="6"/>
        <v>1</v>
      </c>
      <c r="G122" s="6">
        <f t="shared" si="4"/>
        <v>0</v>
      </c>
      <c r="H122" s="6">
        <f t="shared" si="7"/>
        <v>0</v>
      </c>
    </row>
    <row r="123" spans="1:8" ht="15.75">
      <c r="A123" s="11"/>
      <c r="B123" s="7" t="s">
        <v>119</v>
      </c>
      <c r="C123" s="7">
        <v>108.54</v>
      </c>
      <c r="D123" s="7">
        <v>110.619865</v>
      </c>
      <c r="E123" s="7">
        <f t="shared" si="5"/>
        <v>2.0798649999999981</v>
      </c>
      <c r="F123" s="6">
        <f t="shared" si="6"/>
        <v>0</v>
      </c>
      <c r="G123" s="6">
        <f t="shared" si="4"/>
        <v>1</v>
      </c>
      <c r="H123" s="6">
        <f t="shared" si="7"/>
        <v>1</v>
      </c>
    </row>
    <row r="124" spans="1:8" ht="15.75">
      <c r="A124" s="11"/>
      <c r="B124" s="7"/>
      <c r="C124" s="7">
        <v>135.13</v>
      </c>
      <c r="D124" s="7">
        <v>136.20824999999999</v>
      </c>
      <c r="E124" s="7">
        <f t="shared" si="5"/>
        <v>1.078249999999997</v>
      </c>
      <c r="F124" s="6">
        <f t="shared" si="6"/>
        <v>1</v>
      </c>
      <c r="G124" s="6">
        <f t="shared" si="4"/>
        <v>0</v>
      </c>
      <c r="H124" s="6">
        <f t="shared" si="7"/>
        <v>0</v>
      </c>
    </row>
    <row r="125" spans="1:8" ht="15.75">
      <c r="A125" s="11"/>
      <c r="B125" s="7"/>
      <c r="C125" s="7">
        <v>161.63</v>
      </c>
      <c r="D125" s="7">
        <v>162.82992999999999</v>
      </c>
      <c r="E125" s="7">
        <f t="shared" si="5"/>
        <v>1.1999299999999948</v>
      </c>
      <c r="F125" s="6">
        <f t="shared" si="6"/>
        <v>1</v>
      </c>
      <c r="G125" s="6">
        <f t="shared" si="4"/>
        <v>0</v>
      </c>
      <c r="H125" s="6">
        <f t="shared" si="7"/>
        <v>0</v>
      </c>
    </row>
    <row r="126" spans="1:8" ht="15.75">
      <c r="A126" s="11">
        <v>21</v>
      </c>
      <c r="B126" s="7" t="s">
        <v>121</v>
      </c>
      <c r="C126" s="7">
        <v>0</v>
      </c>
      <c r="D126" s="7">
        <v>0</v>
      </c>
      <c r="E126" s="7"/>
      <c r="F126" s="6">
        <f t="shared" si="6"/>
        <v>0</v>
      </c>
      <c r="G126" s="6">
        <f t="shared" si="4"/>
        <v>0</v>
      </c>
      <c r="H126" s="6">
        <f t="shared" si="7"/>
        <v>0</v>
      </c>
    </row>
    <row r="127" spans="1:8" ht="15.75">
      <c r="A127" s="11"/>
      <c r="B127" s="7"/>
      <c r="C127" s="7">
        <v>62.1</v>
      </c>
      <c r="D127" s="7">
        <v>62.310749999999999</v>
      </c>
      <c r="E127" s="7">
        <f t="shared" si="5"/>
        <v>0.21074999999999733</v>
      </c>
      <c r="F127" s="6">
        <f t="shared" si="6"/>
        <v>1</v>
      </c>
      <c r="G127" s="6">
        <f t="shared" si="4"/>
        <v>0</v>
      </c>
      <c r="H127" s="6">
        <f t="shared" si="7"/>
        <v>0</v>
      </c>
    </row>
    <row r="128" spans="1:8" ht="15.75">
      <c r="A128" s="11"/>
      <c r="B128" s="7" t="s">
        <v>122</v>
      </c>
      <c r="C128" s="7">
        <v>122</v>
      </c>
      <c r="D128" s="7">
        <v>122.05859</v>
      </c>
      <c r="E128" s="7">
        <f t="shared" si="5"/>
        <v>5.8589999999995257E-2</v>
      </c>
      <c r="F128" s="6">
        <f t="shared" si="6"/>
        <v>1</v>
      </c>
      <c r="G128" s="6">
        <f t="shared" si="4"/>
        <v>0</v>
      </c>
      <c r="H128" s="6">
        <f t="shared" si="7"/>
        <v>0</v>
      </c>
    </row>
    <row r="129" spans="1:8" ht="15.75">
      <c r="A129" s="11"/>
      <c r="B129" s="7"/>
      <c r="C129" s="7">
        <v>161.69999999999999</v>
      </c>
      <c r="D129" s="7">
        <v>162.14107999999999</v>
      </c>
      <c r="E129" s="7">
        <f t="shared" si="5"/>
        <v>0.44107999999999947</v>
      </c>
      <c r="F129" s="6">
        <f t="shared" si="6"/>
        <v>1</v>
      </c>
      <c r="G129" s="6">
        <f t="shared" si="4"/>
        <v>0</v>
      </c>
      <c r="H129" s="6">
        <f t="shared" si="7"/>
        <v>0</v>
      </c>
    </row>
    <row r="130" spans="1:8" ht="15.75">
      <c r="A130" s="11"/>
      <c r="B130" s="7"/>
      <c r="C130" s="7">
        <v>204.5</v>
      </c>
      <c r="D130" s="7">
        <v>203.68205</v>
      </c>
      <c r="E130" s="7">
        <f t="shared" si="5"/>
        <v>0.81794999999999618</v>
      </c>
      <c r="F130" s="6">
        <f t="shared" si="6"/>
        <v>1</v>
      </c>
      <c r="G130" s="6">
        <f t="shared" si="4"/>
        <v>0</v>
      </c>
      <c r="H130" s="6">
        <f t="shared" si="7"/>
        <v>0</v>
      </c>
    </row>
    <row r="131" spans="1:8" ht="15.75">
      <c r="A131" s="11">
        <v>22</v>
      </c>
      <c r="B131" s="7" t="s">
        <v>124</v>
      </c>
      <c r="C131" s="7">
        <v>0</v>
      </c>
      <c r="D131" s="7">
        <v>0</v>
      </c>
      <c r="E131" s="7"/>
      <c r="F131" s="6">
        <f t="shared" si="6"/>
        <v>0</v>
      </c>
      <c r="G131" s="6">
        <f t="shared" ref="G131:G172" si="8">IF(AND(AND(C131&gt;0, D131&gt;0), E131&gt;$N$2), 1, 0)</f>
        <v>0</v>
      </c>
      <c r="H131" s="6">
        <f t="shared" si="7"/>
        <v>0</v>
      </c>
    </row>
    <row r="132" spans="1:8" ht="15.75">
      <c r="A132" s="11"/>
      <c r="B132" s="7"/>
      <c r="C132" s="7">
        <v>61.2</v>
      </c>
      <c r="D132" s="7">
        <v>61.556100000000001</v>
      </c>
      <c r="E132" s="7">
        <f t="shared" si="5"/>
        <v>0.35609999999999786</v>
      </c>
      <c r="F132" s="6">
        <f t="shared" si="6"/>
        <v>1</v>
      </c>
      <c r="G132" s="6">
        <f t="shared" si="8"/>
        <v>0</v>
      </c>
      <c r="H132" s="6">
        <f t="shared" si="7"/>
        <v>0</v>
      </c>
    </row>
    <row r="133" spans="1:8" ht="15.75">
      <c r="A133" s="11"/>
      <c r="B133" s="7" t="s">
        <v>125</v>
      </c>
      <c r="C133" s="7">
        <v>121.3</v>
      </c>
      <c r="D133" s="7">
        <v>121.68416999999999</v>
      </c>
      <c r="E133" s="7">
        <f t="shared" si="5"/>
        <v>0.38416999999999746</v>
      </c>
      <c r="F133" s="6">
        <f t="shared" si="6"/>
        <v>1</v>
      </c>
      <c r="G133" s="6">
        <f t="shared" si="8"/>
        <v>0</v>
      </c>
      <c r="H133" s="6">
        <f t="shared" si="7"/>
        <v>0</v>
      </c>
    </row>
    <row r="134" spans="1:8" ht="15.75">
      <c r="A134" s="11"/>
      <c r="B134" s="7"/>
      <c r="C134" s="7">
        <v>141.78</v>
      </c>
      <c r="D134" s="7">
        <v>141.50239999999999</v>
      </c>
      <c r="E134" s="7">
        <f t="shared" si="5"/>
        <v>0.27760000000000673</v>
      </c>
      <c r="F134" s="6">
        <f t="shared" si="6"/>
        <v>1</v>
      </c>
      <c r="G134" s="6">
        <f t="shared" si="8"/>
        <v>0</v>
      </c>
      <c r="H134" s="6">
        <f t="shared" si="7"/>
        <v>0</v>
      </c>
    </row>
    <row r="135" spans="1:8" ht="15.75">
      <c r="A135" s="11"/>
      <c r="B135" s="7"/>
      <c r="C135" s="7">
        <v>162.08000000000001</v>
      </c>
      <c r="D135" s="7">
        <v>161.27420000000001</v>
      </c>
      <c r="E135" s="7">
        <f t="shared" ref="E135:E172" si="9">ABS(D135-C135)</f>
        <v>0.80580000000000496</v>
      </c>
      <c r="F135" s="6">
        <f t="shared" si="6"/>
        <v>1</v>
      </c>
      <c r="G135" s="6">
        <f t="shared" si="8"/>
        <v>0</v>
      </c>
      <c r="H135" s="6">
        <f t="shared" si="7"/>
        <v>0</v>
      </c>
    </row>
    <row r="136" spans="1:8" ht="15.75">
      <c r="A136" s="11">
        <v>23</v>
      </c>
      <c r="B136" s="7" t="s">
        <v>126</v>
      </c>
      <c r="C136" s="7">
        <v>181.88</v>
      </c>
      <c r="D136" s="7">
        <v>181.80063000000001</v>
      </c>
      <c r="E136" s="7">
        <f t="shared" si="9"/>
        <v>7.9369999999983065E-2</v>
      </c>
      <c r="F136" s="6">
        <f t="shared" si="6"/>
        <v>1</v>
      </c>
      <c r="G136" s="6">
        <f t="shared" si="8"/>
        <v>0</v>
      </c>
      <c r="H136" s="6">
        <f t="shared" si="7"/>
        <v>0</v>
      </c>
    </row>
    <row r="137" spans="1:8" ht="15.75">
      <c r="A137" s="11"/>
      <c r="B137" s="7"/>
      <c r="C137" s="7">
        <v>201.88</v>
      </c>
      <c r="D137" s="7">
        <v>201.25896</v>
      </c>
      <c r="E137" s="7">
        <f t="shared" si="9"/>
        <v>0.6210399999999936</v>
      </c>
      <c r="F137" s="6">
        <f t="shared" si="6"/>
        <v>1</v>
      </c>
      <c r="G137" s="6">
        <f t="shared" si="8"/>
        <v>0</v>
      </c>
      <c r="H137" s="6">
        <f t="shared" si="7"/>
        <v>0</v>
      </c>
    </row>
    <row r="138" spans="1:8" ht="15.75">
      <c r="A138" s="11"/>
      <c r="B138" s="7"/>
      <c r="C138" s="7">
        <v>221.78</v>
      </c>
      <c r="D138" s="7">
        <v>221.33260999999999</v>
      </c>
      <c r="E138" s="7">
        <f t="shared" si="9"/>
        <v>0.44739000000001283</v>
      </c>
      <c r="F138" s="6">
        <f t="shared" si="6"/>
        <v>1</v>
      </c>
      <c r="G138" s="6">
        <f t="shared" si="8"/>
        <v>0</v>
      </c>
      <c r="H138" s="6">
        <f t="shared" si="7"/>
        <v>0</v>
      </c>
    </row>
    <row r="139" spans="1:8" ht="15.75">
      <c r="A139" s="11"/>
      <c r="B139" s="7"/>
      <c r="C139" s="7">
        <v>242.91</v>
      </c>
      <c r="D139" s="7">
        <v>242.43375</v>
      </c>
      <c r="E139" s="7">
        <f t="shared" si="9"/>
        <v>0.47624999999999318</v>
      </c>
      <c r="F139" s="6">
        <f t="shared" si="6"/>
        <v>1</v>
      </c>
      <c r="G139" s="6">
        <f t="shared" si="8"/>
        <v>0</v>
      </c>
      <c r="H139" s="6">
        <f t="shared" si="7"/>
        <v>0</v>
      </c>
    </row>
    <row r="140" spans="1:8" ht="15.75">
      <c r="A140" s="11">
        <v>24</v>
      </c>
      <c r="B140" s="7" t="s">
        <v>92</v>
      </c>
      <c r="C140" s="7">
        <v>0</v>
      </c>
      <c r="D140" s="7">
        <v>0</v>
      </c>
      <c r="E140" s="7"/>
      <c r="F140" s="6">
        <f t="shared" si="6"/>
        <v>0</v>
      </c>
      <c r="G140" s="6">
        <f t="shared" si="8"/>
        <v>0</v>
      </c>
      <c r="H140" s="6">
        <f t="shared" si="7"/>
        <v>0</v>
      </c>
    </row>
    <row r="141" spans="1:8" ht="15.75">
      <c r="A141" s="11"/>
      <c r="B141" s="7"/>
      <c r="C141" s="7">
        <v>65.27</v>
      </c>
      <c r="D141" s="7">
        <v>65.472533999999996</v>
      </c>
      <c r="E141" s="7">
        <f t="shared" si="9"/>
        <v>0.20253399999999999</v>
      </c>
      <c r="F141" s="6">
        <f t="shared" ref="F141:F172" si="10">IF(AND(AND(C141&gt;0, D141&gt;0), E141&lt;$N$2), 1, 0)</f>
        <v>1</v>
      </c>
      <c r="G141" s="6">
        <f t="shared" si="8"/>
        <v>0</v>
      </c>
      <c r="H141" s="6">
        <f t="shared" si="7"/>
        <v>0</v>
      </c>
    </row>
    <row r="142" spans="1:8" ht="15.75">
      <c r="A142" s="11"/>
      <c r="B142" s="7"/>
      <c r="C142" s="7">
        <v>130.81</v>
      </c>
      <c r="D142" s="7">
        <v>131.22255000000001</v>
      </c>
      <c r="E142" s="7">
        <f t="shared" si="9"/>
        <v>0.41255000000001019</v>
      </c>
      <c r="F142" s="6">
        <f t="shared" si="10"/>
        <v>1</v>
      </c>
      <c r="G142" s="6">
        <f t="shared" si="8"/>
        <v>0</v>
      </c>
      <c r="H142" s="6">
        <f t="shared" ref="H142:H172" si="11">IF(OR(IF(AND(C142&gt; 0, ISBLANK(D142)), 1, 0), G142 = 1), 1, 0)</f>
        <v>0</v>
      </c>
    </row>
    <row r="143" spans="1:8" ht="15.75">
      <c r="A143" s="11">
        <v>25</v>
      </c>
      <c r="B143" s="7" t="s">
        <v>129</v>
      </c>
      <c r="C143" s="7">
        <v>0</v>
      </c>
      <c r="D143" s="7">
        <v>0</v>
      </c>
      <c r="E143" s="7"/>
      <c r="F143" s="6">
        <f t="shared" si="10"/>
        <v>0</v>
      </c>
      <c r="G143" s="6">
        <f t="shared" si="8"/>
        <v>0</v>
      </c>
      <c r="H143" s="6">
        <f t="shared" si="11"/>
        <v>0</v>
      </c>
    </row>
    <row r="144" spans="1:8" ht="15.75">
      <c r="A144" s="11"/>
      <c r="B144" s="7"/>
      <c r="C144" s="7">
        <v>20.3</v>
      </c>
      <c r="D144" s="7">
        <v>21.281088</v>
      </c>
      <c r="E144" s="7">
        <f t="shared" si="9"/>
        <v>0.98108799999999974</v>
      </c>
      <c r="F144" s="6">
        <f t="shared" si="10"/>
        <v>1</v>
      </c>
      <c r="G144" s="6">
        <f t="shared" si="8"/>
        <v>0</v>
      </c>
      <c r="H144" s="6">
        <f t="shared" si="11"/>
        <v>0</v>
      </c>
    </row>
    <row r="145" spans="1:8" ht="15.75">
      <c r="A145" s="11"/>
      <c r="B145" s="7"/>
      <c r="C145" s="7">
        <v>40.5</v>
      </c>
      <c r="D145" s="7">
        <v>41.180588</v>
      </c>
      <c r="E145" s="7">
        <f t="shared" si="9"/>
        <v>0.68058800000000019</v>
      </c>
      <c r="F145" s="6">
        <f t="shared" si="10"/>
        <v>1</v>
      </c>
      <c r="G145" s="6">
        <f t="shared" si="8"/>
        <v>0</v>
      </c>
      <c r="H145" s="6">
        <f t="shared" si="11"/>
        <v>0</v>
      </c>
    </row>
    <row r="146" spans="1:8" ht="15.75">
      <c r="A146" s="11"/>
      <c r="B146" s="7" t="s">
        <v>71</v>
      </c>
      <c r="C146" s="7">
        <v>61.16</v>
      </c>
      <c r="D146" s="7">
        <v>62.124989999999997</v>
      </c>
      <c r="E146" s="7">
        <f t="shared" si="9"/>
        <v>0.96499000000000024</v>
      </c>
      <c r="F146" s="6">
        <f t="shared" si="10"/>
        <v>1</v>
      </c>
      <c r="G146" s="6">
        <f t="shared" si="8"/>
        <v>0</v>
      </c>
      <c r="H146" s="6">
        <f t="shared" si="11"/>
        <v>0</v>
      </c>
    </row>
    <row r="147" spans="1:8" ht="15.75">
      <c r="A147" s="11"/>
      <c r="B147" s="7"/>
      <c r="C147" s="7">
        <v>81.16</v>
      </c>
      <c r="D147" s="7">
        <v>81.958693999999994</v>
      </c>
      <c r="E147" s="7">
        <f t="shared" si="9"/>
        <v>0.79869399999999757</v>
      </c>
      <c r="F147" s="6">
        <f t="shared" si="10"/>
        <v>1</v>
      </c>
      <c r="G147" s="6">
        <f t="shared" si="8"/>
        <v>0</v>
      </c>
      <c r="H147" s="6">
        <f t="shared" si="11"/>
        <v>0</v>
      </c>
    </row>
    <row r="148" spans="1:8" ht="15.75">
      <c r="A148" s="11"/>
      <c r="B148" s="7"/>
      <c r="C148" s="7">
        <v>101.26</v>
      </c>
      <c r="D148" s="7">
        <v>102.04938</v>
      </c>
      <c r="E148" s="7">
        <f t="shared" si="9"/>
        <v>0.7893799999999942</v>
      </c>
      <c r="F148" s="6">
        <f t="shared" si="10"/>
        <v>1</v>
      </c>
      <c r="G148" s="6">
        <f t="shared" si="8"/>
        <v>0</v>
      </c>
      <c r="H148" s="6">
        <f t="shared" si="11"/>
        <v>0</v>
      </c>
    </row>
    <row r="149" spans="1:8" ht="15.75">
      <c r="A149" s="11"/>
      <c r="B149" s="7"/>
      <c r="C149" s="7">
        <v>122.5</v>
      </c>
      <c r="D149" s="7">
        <v>123.00663</v>
      </c>
      <c r="E149" s="7">
        <f t="shared" si="9"/>
        <v>0.50663000000000125</v>
      </c>
      <c r="F149" s="6">
        <f t="shared" si="10"/>
        <v>1</v>
      </c>
      <c r="G149" s="6">
        <f t="shared" si="8"/>
        <v>0</v>
      </c>
      <c r="H149" s="6">
        <f t="shared" si="11"/>
        <v>0</v>
      </c>
    </row>
    <row r="150" spans="1:8" ht="15.75">
      <c r="A150" s="11">
        <v>26</v>
      </c>
      <c r="B150" s="7" t="s">
        <v>131</v>
      </c>
      <c r="C150" s="7">
        <v>0</v>
      </c>
      <c r="D150" s="7">
        <v>0</v>
      </c>
      <c r="E150" s="7"/>
      <c r="F150" s="6">
        <f t="shared" si="10"/>
        <v>0</v>
      </c>
      <c r="G150" s="6">
        <f t="shared" si="8"/>
        <v>0</v>
      </c>
      <c r="H150" s="6">
        <f t="shared" si="11"/>
        <v>0</v>
      </c>
    </row>
    <row r="151" spans="1:8" ht="15.75">
      <c r="A151" s="11"/>
      <c r="B151" s="7"/>
      <c r="C151" s="7">
        <v>30.8</v>
      </c>
      <c r="D151" s="7">
        <v>54.938409999999998</v>
      </c>
      <c r="E151" s="7">
        <f t="shared" si="9"/>
        <v>24.138409999999997</v>
      </c>
      <c r="F151" s="6">
        <f t="shared" si="10"/>
        <v>0</v>
      </c>
      <c r="G151" s="6">
        <f t="shared" si="8"/>
        <v>1</v>
      </c>
      <c r="H151" s="6">
        <f t="shared" si="11"/>
        <v>1</v>
      </c>
    </row>
    <row r="152" spans="1:8" ht="15.75">
      <c r="A152" s="11"/>
      <c r="B152" s="7"/>
      <c r="C152" s="7">
        <v>62</v>
      </c>
      <c r="D152" s="7">
        <v>86.134420000000006</v>
      </c>
      <c r="E152" s="7">
        <f t="shared" si="9"/>
        <v>24.134420000000006</v>
      </c>
      <c r="F152" s="6">
        <f t="shared" si="10"/>
        <v>0</v>
      </c>
      <c r="G152" s="6">
        <f t="shared" si="8"/>
        <v>1</v>
      </c>
      <c r="H152" s="6">
        <f t="shared" si="11"/>
        <v>1</v>
      </c>
    </row>
    <row r="153" spans="1:8" ht="15.75">
      <c r="A153" s="11"/>
      <c r="B153" s="7" t="s">
        <v>132</v>
      </c>
      <c r="C153" s="7">
        <v>92.9</v>
      </c>
      <c r="D153" s="7">
        <v>107.22975</v>
      </c>
      <c r="E153" s="7">
        <f t="shared" si="9"/>
        <v>14.32974999999999</v>
      </c>
      <c r="F153" s="6">
        <f t="shared" si="10"/>
        <v>0</v>
      </c>
      <c r="G153" s="6">
        <f t="shared" si="8"/>
        <v>1</v>
      </c>
      <c r="H153" s="6">
        <f t="shared" si="11"/>
        <v>1</v>
      </c>
    </row>
    <row r="154" spans="1:8" ht="15.75">
      <c r="A154" s="11"/>
      <c r="B154" s="7"/>
      <c r="C154" s="7">
        <v>123.4</v>
      </c>
      <c r="D154" s="7">
        <v>124.95818</v>
      </c>
      <c r="E154" s="7">
        <f t="shared" si="9"/>
        <v>1.558179999999993</v>
      </c>
      <c r="F154" s="6">
        <f t="shared" si="10"/>
        <v>1</v>
      </c>
      <c r="G154" s="6">
        <f t="shared" si="8"/>
        <v>0</v>
      </c>
      <c r="H154" s="6">
        <f t="shared" si="11"/>
        <v>0</v>
      </c>
    </row>
    <row r="155" spans="1:8" ht="15.75">
      <c r="A155" s="11"/>
      <c r="B155" s="7" t="s">
        <v>133</v>
      </c>
      <c r="C155" s="7">
        <v>154.30000000000001</v>
      </c>
      <c r="D155" s="7">
        <v>155.01642000000001</v>
      </c>
      <c r="E155" s="7">
        <f t="shared" si="9"/>
        <v>0.71641999999999939</v>
      </c>
      <c r="F155" s="6">
        <f t="shared" si="10"/>
        <v>1</v>
      </c>
      <c r="G155" s="6">
        <f t="shared" si="8"/>
        <v>0</v>
      </c>
      <c r="H155" s="6">
        <f t="shared" si="11"/>
        <v>0</v>
      </c>
    </row>
    <row r="156" spans="1:8" ht="15.75">
      <c r="A156" s="11"/>
      <c r="B156" s="7"/>
      <c r="C156" s="7">
        <v>185.3</v>
      </c>
      <c r="D156" s="7">
        <v>186.3982</v>
      </c>
      <c r="E156" s="7">
        <f t="shared" si="9"/>
        <v>1.0981999999999914</v>
      </c>
      <c r="F156" s="6">
        <f t="shared" si="10"/>
        <v>1</v>
      </c>
      <c r="G156" s="6">
        <f t="shared" si="8"/>
        <v>0</v>
      </c>
      <c r="H156" s="6">
        <f t="shared" si="11"/>
        <v>0</v>
      </c>
    </row>
    <row r="157" spans="1:8" ht="15.75">
      <c r="A157" s="11"/>
      <c r="B157" s="7"/>
      <c r="C157" s="7">
        <v>217</v>
      </c>
      <c r="D157" s="7">
        <v>217.46924999999999</v>
      </c>
      <c r="E157" s="7">
        <f t="shared" si="9"/>
        <v>0.46924999999998818</v>
      </c>
      <c r="F157" s="6">
        <f t="shared" si="10"/>
        <v>1</v>
      </c>
      <c r="G157" s="6">
        <f t="shared" si="8"/>
        <v>0</v>
      </c>
      <c r="H157" s="6">
        <f t="shared" si="11"/>
        <v>0</v>
      </c>
    </row>
    <row r="158" spans="1:8" ht="15.75">
      <c r="A158" s="11">
        <v>27</v>
      </c>
      <c r="B158" s="7" t="s">
        <v>135</v>
      </c>
      <c r="C158" s="7">
        <v>0</v>
      </c>
      <c r="D158" s="7">
        <v>0</v>
      </c>
      <c r="E158" s="7"/>
      <c r="F158" s="6">
        <f t="shared" si="10"/>
        <v>0</v>
      </c>
      <c r="G158" s="6">
        <f t="shared" si="8"/>
        <v>0</v>
      </c>
      <c r="H158" s="6">
        <f t="shared" si="11"/>
        <v>0</v>
      </c>
    </row>
    <row r="159" spans="1:8" ht="15.75">
      <c r="A159" s="11"/>
      <c r="B159" s="7"/>
      <c r="C159" s="7">
        <v>43.8</v>
      </c>
      <c r="D159" s="7">
        <v>43.073017</v>
      </c>
      <c r="E159" s="7">
        <f t="shared" si="9"/>
        <v>0.72698299999999705</v>
      </c>
      <c r="F159" s="6">
        <f t="shared" si="10"/>
        <v>1</v>
      </c>
      <c r="G159" s="6">
        <f t="shared" si="8"/>
        <v>0</v>
      </c>
      <c r="H159" s="6">
        <f t="shared" si="11"/>
        <v>0</v>
      </c>
    </row>
    <row r="160" spans="1:8" ht="15.75">
      <c r="A160" s="11"/>
      <c r="B160" s="7" t="s">
        <v>136</v>
      </c>
      <c r="C160" s="7">
        <v>86.4</v>
      </c>
      <c r="D160" s="7">
        <v>85.913830000000004</v>
      </c>
      <c r="E160" s="7">
        <f t="shared" si="9"/>
        <v>0.48617000000000132</v>
      </c>
      <c r="F160" s="6">
        <f t="shared" si="10"/>
        <v>1</v>
      </c>
      <c r="G160" s="6">
        <f t="shared" si="8"/>
        <v>0</v>
      </c>
      <c r="H160" s="6">
        <f t="shared" si="11"/>
        <v>0</v>
      </c>
    </row>
    <row r="161" spans="1:16" ht="15.75">
      <c r="A161" s="11"/>
      <c r="B161" s="7"/>
      <c r="C161" s="7">
        <v>129.19999999999999</v>
      </c>
      <c r="D161" s="7">
        <v>129.43964</v>
      </c>
      <c r="E161" s="7">
        <f t="shared" si="9"/>
        <v>0.23964000000000851</v>
      </c>
      <c r="F161" s="6">
        <f t="shared" si="10"/>
        <v>1</v>
      </c>
      <c r="G161" s="6">
        <f t="shared" si="8"/>
        <v>0</v>
      </c>
      <c r="H161" s="6">
        <f t="shared" si="11"/>
        <v>0</v>
      </c>
    </row>
    <row r="162" spans="1:16" ht="15.75">
      <c r="A162" s="11"/>
      <c r="B162" s="7"/>
      <c r="C162" s="7">
        <v>173.27</v>
      </c>
      <c r="D162" s="7">
        <v>173.95229</v>
      </c>
      <c r="E162" s="7">
        <f t="shared" si="9"/>
        <v>0.68228999999999473</v>
      </c>
      <c r="F162" s="6">
        <f t="shared" si="10"/>
        <v>1</v>
      </c>
      <c r="G162" s="6">
        <f t="shared" si="8"/>
        <v>0</v>
      </c>
      <c r="H162" s="6">
        <f t="shared" si="11"/>
        <v>0</v>
      </c>
    </row>
    <row r="163" spans="1:16" ht="15.75">
      <c r="A163" s="11">
        <v>28</v>
      </c>
      <c r="B163" s="7" t="s">
        <v>138</v>
      </c>
      <c r="C163" s="7">
        <v>0</v>
      </c>
      <c r="D163" s="7">
        <v>0</v>
      </c>
      <c r="E163" s="7"/>
      <c r="F163" s="6">
        <f t="shared" si="10"/>
        <v>0</v>
      </c>
      <c r="G163" s="6">
        <f t="shared" si="8"/>
        <v>0</v>
      </c>
      <c r="H163" s="6">
        <f t="shared" si="11"/>
        <v>0</v>
      </c>
    </row>
    <row r="164" spans="1:16" ht="15.75">
      <c r="A164" s="11"/>
      <c r="B164" s="7"/>
      <c r="C164" s="7">
        <v>52.14</v>
      </c>
      <c r="D164" s="7">
        <v>52.035919999999997</v>
      </c>
      <c r="E164" s="7">
        <f t="shared" si="9"/>
        <v>0.10408000000000328</v>
      </c>
      <c r="F164" s="6">
        <f t="shared" si="10"/>
        <v>1</v>
      </c>
      <c r="G164" s="6">
        <f t="shared" si="8"/>
        <v>0</v>
      </c>
      <c r="H164" s="6">
        <f t="shared" si="11"/>
        <v>0</v>
      </c>
    </row>
    <row r="165" spans="1:16" ht="15.75">
      <c r="A165" s="11"/>
      <c r="B165" s="7"/>
      <c r="C165" s="7">
        <v>104.29</v>
      </c>
      <c r="D165" s="7">
        <v>104.13052</v>
      </c>
      <c r="E165" s="7">
        <f t="shared" si="9"/>
        <v>0.15948000000000206</v>
      </c>
      <c r="F165" s="6">
        <f t="shared" si="10"/>
        <v>1</v>
      </c>
      <c r="G165" s="6">
        <f t="shared" si="8"/>
        <v>0</v>
      </c>
      <c r="H165" s="6">
        <f t="shared" si="11"/>
        <v>0</v>
      </c>
    </row>
    <row r="166" spans="1:16" ht="15.75">
      <c r="A166" s="11">
        <v>29</v>
      </c>
      <c r="B166" s="7" t="s">
        <v>142</v>
      </c>
      <c r="C166" s="7">
        <v>0</v>
      </c>
      <c r="D166" s="7">
        <v>0</v>
      </c>
      <c r="E166" s="7"/>
      <c r="F166" s="6">
        <f t="shared" si="10"/>
        <v>0</v>
      </c>
      <c r="G166" s="6">
        <f t="shared" si="8"/>
        <v>0</v>
      </c>
      <c r="H166" s="6">
        <f t="shared" si="11"/>
        <v>0</v>
      </c>
    </row>
    <row r="167" spans="1:16" ht="15.75">
      <c r="A167" s="11"/>
      <c r="B167" s="7"/>
      <c r="C167" s="7">
        <v>34.1</v>
      </c>
      <c r="D167" s="7">
        <v>34.052062999999997</v>
      </c>
      <c r="E167" s="7">
        <f t="shared" si="9"/>
        <v>4.7937000000004559E-2</v>
      </c>
      <c r="F167" s="6">
        <f t="shared" si="10"/>
        <v>1</v>
      </c>
      <c r="G167" s="6">
        <f t="shared" si="8"/>
        <v>0</v>
      </c>
      <c r="H167" s="6">
        <f t="shared" si="11"/>
        <v>0</v>
      </c>
    </row>
    <row r="168" spans="1:16" ht="15.75">
      <c r="A168" s="11"/>
      <c r="B168" s="7"/>
      <c r="C168" s="7">
        <v>70.53</v>
      </c>
      <c r="D168" s="7">
        <v>70.414510000000007</v>
      </c>
      <c r="E168" s="7">
        <f t="shared" si="9"/>
        <v>0.1154899999999941</v>
      </c>
      <c r="F168" s="6">
        <f t="shared" si="10"/>
        <v>1</v>
      </c>
      <c r="G168" s="6">
        <f t="shared" si="8"/>
        <v>0</v>
      </c>
      <c r="H168" s="6">
        <f t="shared" si="11"/>
        <v>0</v>
      </c>
    </row>
    <row r="169" spans="1:16" ht="15.75">
      <c r="A169" s="11">
        <v>30</v>
      </c>
      <c r="B169" s="7" t="s">
        <v>144</v>
      </c>
      <c r="C169" s="7">
        <v>0</v>
      </c>
      <c r="D169" s="7">
        <v>0</v>
      </c>
      <c r="E169" s="7"/>
      <c r="F169" s="6">
        <f t="shared" si="10"/>
        <v>0</v>
      </c>
      <c r="G169" s="6">
        <f t="shared" si="8"/>
        <v>0</v>
      </c>
      <c r="H169" s="6">
        <f t="shared" si="11"/>
        <v>0</v>
      </c>
    </row>
    <row r="170" spans="1:16" ht="15.75">
      <c r="A170" s="12"/>
      <c r="B170" s="7"/>
      <c r="C170" s="7">
        <v>43.7</v>
      </c>
      <c r="D170" s="7">
        <v>46.91592</v>
      </c>
      <c r="E170" s="7">
        <f t="shared" si="9"/>
        <v>3.215919999999997</v>
      </c>
      <c r="F170" s="6">
        <f t="shared" si="10"/>
        <v>0</v>
      </c>
      <c r="G170" s="6">
        <f t="shared" si="8"/>
        <v>1</v>
      </c>
      <c r="H170" s="6">
        <f t="shared" si="11"/>
        <v>1</v>
      </c>
    </row>
    <row r="171" spans="1:16" ht="16.5" thickBot="1">
      <c r="A171" s="12"/>
      <c r="B171" s="7"/>
      <c r="C171" s="7">
        <v>84.3</v>
      </c>
      <c r="D171" s="7">
        <v>89.547749999999994</v>
      </c>
      <c r="E171" s="7">
        <f t="shared" si="9"/>
        <v>5.2477499999999964</v>
      </c>
      <c r="F171" s="6">
        <f t="shared" si="10"/>
        <v>0</v>
      </c>
      <c r="G171" s="6">
        <f t="shared" si="8"/>
        <v>1</v>
      </c>
      <c r="H171" s="6">
        <f t="shared" si="11"/>
        <v>1</v>
      </c>
    </row>
    <row r="172" spans="1:16" ht="16.5" thickBot="1">
      <c r="A172" s="12"/>
      <c r="B172" s="7"/>
      <c r="C172" s="7">
        <v>124.21</v>
      </c>
      <c r="D172" s="7">
        <v>123.913284</v>
      </c>
      <c r="E172" s="7">
        <f t="shared" si="9"/>
        <v>0.29671599999998932</v>
      </c>
      <c r="F172" s="6">
        <f t="shared" si="10"/>
        <v>1</v>
      </c>
      <c r="G172" s="6">
        <f t="shared" si="8"/>
        <v>0</v>
      </c>
      <c r="H172" s="6">
        <f t="shared" si="11"/>
        <v>0</v>
      </c>
      <c r="L172" s="23"/>
      <c r="M172" s="24"/>
      <c r="N172" s="24"/>
      <c r="O172" s="24"/>
      <c r="P172" s="24"/>
    </row>
    <row r="173" spans="1:16" ht="16.5" thickBot="1">
      <c r="A173" s="11" t="s">
        <v>167</v>
      </c>
      <c r="B173" s="5"/>
      <c r="C173" s="4">
        <f>COUNTIF(C2:C172, "&gt; 0")</f>
        <v>142</v>
      </c>
      <c r="D173" s="5"/>
      <c r="E173" s="5"/>
      <c r="F173" s="4">
        <f>COUNTIF(F2:F172, 1)</f>
        <v>114</v>
      </c>
      <c r="G173" s="4">
        <f>COUNTIF(G2:G172, 1)</f>
        <v>18</v>
      </c>
      <c r="H173" s="4">
        <f>COUNTIF(H2:H172, 1)</f>
        <v>28</v>
      </c>
      <c r="L173" s="25"/>
      <c r="M173" s="26"/>
      <c r="N173" s="26"/>
      <c r="O173" s="27"/>
      <c r="P173" s="27"/>
    </row>
  </sheetData>
  <mergeCells count="1">
    <mergeCell ref="Q26:R26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>
      <selection activeCell="B36" sqref="B36"/>
    </sheetView>
  </sheetViews>
  <sheetFormatPr defaultRowHeight="15"/>
  <cols>
    <col min="1" max="1" width="65" customWidth="1"/>
  </cols>
  <sheetData>
    <row r="1" spans="1:19">
      <c r="A1" t="s">
        <v>56</v>
      </c>
      <c r="B1" t="s">
        <v>57</v>
      </c>
      <c r="C1">
        <v>417</v>
      </c>
      <c r="D1">
        <v>1</v>
      </c>
      <c r="E1">
        <v>3</v>
      </c>
      <c r="F1">
        <v>37</v>
      </c>
      <c r="G1">
        <v>2.6001406</v>
      </c>
    </row>
    <row r="2" spans="1:19">
      <c r="A2" t="s">
        <v>58</v>
      </c>
      <c r="B2" t="s">
        <v>59</v>
      </c>
      <c r="C2">
        <v>376</v>
      </c>
      <c r="D2">
        <v>1</v>
      </c>
      <c r="E2">
        <v>1</v>
      </c>
      <c r="F2">
        <v>24</v>
      </c>
      <c r="G2">
        <v>3.0534349999999999</v>
      </c>
      <c r="H2" t="s">
        <v>60</v>
      </c>
      <c r="I2">
        <v>365</v>
      </c>
      <c r="J2">
        <v>2</v>
      </c>
      <c r="K2">
        <v>2</v>
      </c>
      <c r="L2">
        <v>12</v>
      </c>
      <c r="M2">
        <v>1.5267174999999999</v>
      </c>
    </row>
    <row r="3" spans="1:19">
      <c r="A3" t="s">
        <v>61</v>
      </c>
      <c r="B3" t="s">
        <v>62</v>
      </c>
      <c r="C3">
        <v>165</v>
      </c>
      <c r="D3">
        <v>1</v>
      </c>
      <c r="E3">
        <v>2</v>
      </c>
      <c r="F3">
        <v>19</v>
      </c>
      <c r="G3">
        <v>1.2890094999999999</v>
      </c>
      <c r="H3" t="s">
        <v>63</v>
      </c>
      <c r="I3">
        <v>267</v>
      </c>
      <c r="J3">
        <v>2</v>
      </c>
      <c r="K3">
        <v>2</v>
      </c>
      <c r="L3">
        <v>14</v>
      </c>
      <c r="M3">
        <v>0.94979650000000004</v>
      </c>
      <c r="N3" t="s">
        <v>64</v>
      </c>
      <c r="O3">
        <v>34</v>
      </c>
      <c r="P3">
        <v>3</v>
      </c>
      <c r="Q3">
        <v>2</v>
      </c>
      <c r="R3">
        <v>16</v>
      </c>
      <c r="S3">
        <v>1.0854816</v>
      </c>
    </row>
    <row r="4" spans="1:19">
      <c r="A4" t="s">
        <v>65</v>
      </c>
      <c r="B4" t="s">
        <v>66</v>
      </c>
      <c r="C4">
        <v>48</v>
      </c>
      <c r="D4">
        <v>1</v>
      </c>
      <c r="E4">
        <v>2</v>
      </c>
      <c r="F4">
        <v>12</v>
      </c>
      <c r="G4">
        <v>0.75187970000000004</v>
      </c>
      <c r="H4" t="s">
        <v>67</v>
      </c>
      <c r="I4">
        <v>52</v>
      </c>
      <c r="J4">
        <v>2</v>
      </c>
      <c r="K4">
        <v>2</v>
      </c>
      <c r="L4">
        <v>21</v>
      </c>
      <c r="M4">
        <v>1.3157894999999999</v>
      </c>
      <c r="N4" t="s">
        <v>68</v>
      </c>
      <c r="O4">
        <v>38</v>
      </c>
      <c r="P4">
        <v>3</v>
      </c>
      <c r="Q4">
        <v>2</v>
      </c>
      <c r="R4">
        <v>20</v>
      </c>
      <c r="S4">
        <v>1.2531327999999999</v>
      </c>
    </row>
    <row r="5" spans="1:19">
      <c r="A5" t="s">
        <v>69</v>
      </c>
      <c r="B5" t="s">
        <v>70</v>
      </c>
      <c r="C5">
        <v>273</v>
      </c>
      <c r="D5">
        <v>1</v>
      </c>
      <c r="E5">
        <v>2</v>
      </c>
      <c r="F5">
        <v>20</v>
      </c>
      <c r="G5">
        <v>2.3837902999999998</v>
      </c>
      <c r="H5" t="s">
        <v>71</v>
      </c>
      <c r="I5">
        <v>207</v>
      </c>
      <c r="J5">
        <v>2</v>
      </c>
      <c r="K5">
        <v>2</v>
      </c>
      <c r="L5">
        <v>27</v>
      </c>
      <c r="M5">
        <v>3.2181169999999999</v>
      </c>
    </row>
    <row r="6" spans="1:19">
      <c r="A6" t="s">
        <v>72</v>
      </c>
      <c r="B6" t="s">
        <v>73</v>
      </c>
      <c r="C6">
        <v>673</v>
      </c>
      <c r="D6">
        <v>1</v>
      </c>
      <c r="E6">
        <v>1</v>
      </c>
      <c r="F6">
        <v>33</v>
      </c>
      <c r="G6">
        <v>3.2738097000000002</v>
      </c>
      <c r="H6" t="s">
        <v>74</v>
      </c>
      <c r="I6">
        <v>329</v>
      </c>
      <c r="J6">
        <v>2</v>
      </c>
      <c r="K6">
        <v>3</v>
      </c>
      <c r="L6">
        <v>12</v>
      </c>
      <c r="M6">
        <v>1.1904762</v>
      </c>
    </row>
    <row r="7" spans="1:19">
      <c r="A7" t="s">
        <v>75</v>
      </c>
      <c r="B7" t="s">
        <v>76</v>
      </c>
      <c r="C7">
        <v>70</v>
      </c>
      <c r="D7">
        <v>1</v>
      </c>
      <c r="E7">
        <v>1</v>
      </c>
      <c r="F7">
        <v>26</v>
      </c>
      <c r="G7">
        <v>4.3046360000000004</v>
      </c>
      <c r="H7" t="s">
        <v>77</v>
      </c>
      <c r="I7">
        <v>114</v>
      </c>
      <c r="J7">
        <v>2</v>
      </c>
      <c r="K7">
        <v>3</v>
      </c>
      <c r="L7">
        <v>16</v>
      </c>
      <c r="M7">
        <v>2.6490065999999999</v>
      </c>
    </row>
    <row r="8" spans="1:19">
      <c r="A8" t="s">
        <v>78</v>
      </c>
      <c r="B8" t="s">
        <v>79</v>
      </c>
      <c r="C8">
        <v>485</v>
      </c>
      <c r="D8">
        <v>1</v>
      </c>
      <c r="E8">
        <v>4</v>
      </c>
      <c r="F8">
        <v>17</v>
      </c>
      <c r="G8">
        <v>1.5205724</v>
      </c>
      <c r="H8" t="s">
        <v>80</v>
      </c>
      <c r="I8">
        <v>214</v>
      </c>
      <c r="J8">
        <v>2</v>
      </c>
      <c r="K8">
        <v>2</v>
      </c>
      <c r="L8">
        <v>20</v>
      </c>
      <c r="M8">
        <v>1.7889088</v>
      </c>
    </row>
    <row r="9" spans="1:19">
      <c r="A9" t="s">
        <v>81</v>
      </c>
      <c r="B9" t="s">
        <v>82</v>
      </c>
      <c r="C9">
        <v>248</v>
      </c>
      <c r="D9">
        <v>1</v>
      </c>
      <c r="E9">
        <v>2</v>
      </c>
      <c r="F9">
        <v>13</v>
      </c>
      <c r="G9">
        <v>0.86724480000000004</v>
      </c>
      <c r="H9" t="s">
        <v>83</v>
      </c>
      <c r="I9">
        <v>234</v>
      </c>
      <c r="J9">
        <v>2</v>
      </c>
      <c r="K9">
        <v>3</v>
      </c>
      <c r="L9">
        <v>17</v>
      </c>
      <c r="M9">
        <v>1.1340893999999999</v>
      </c>
      <c r="N9" t="s">
        <v>84</v>
      </c>
      <c r="O9">
        <v>149</v>
      </c>
      <c r="P9">
        <v>3</v>
      </c>
      <c r="Q9">
        <v>2</v>
      </c>
      <c r="R9">
        <v>26</v>
      </c>
      <c r="S9">
        <v>1.7344896000000001</v>
      </c>
    </row>
    <row r="10" spans="1:19">
      <c r="A10" t="s">
        <v>85</v>
      </c>
      <c r="B10" t="s">
        <v>86</v>
      </c>
      <c r="C10">
        <v>126</v>
      </c>
      <c r="D10">
        <v>1</v>
      </c>
      <c r="E10">
        <v>2</v>
      </c>
      <c r="F10">
        <v>18</v>
      </c>
      <c r="G10">
        <v>1.0995724</v>
      </c>
      <c r="H10" t="s">
        <v>87</v>
      </c>
      <c r="I10">
        <v>341</v>
      </c>
      <c r="J10">
        <v>2</v>
      </c>
      <c r="K10">
        <v>3</v>
      </c>
      <c r="L10">
        <v>20</v>
      </c>
      <c r="M10">
        <v>1.2217472</v>
      </c>
    </row>
    <row r="11" spans="1:19">
      <c r="A11" t="s">
        <v>88</v>
      </c>
      <c r="B11" t="s">
        <v>89</v>
      </c>
      <c r="C11">
        <v>381</v>
      </c>
      <c r="D11">
        <v>1</v>
      </c>
      <c r="E11">
        <v>2</v>
      </c>
      <c r="F11">
        <v>22</v>
      </c>
      <c r="G11">
        <v>2.5462964000000001</v>
      </c>
      <c r="H11" t="s">
        <v>90</v>
      </c>
      <c r="I11">
        <v>177</v>
      </c>
      <c r="J11">
        <v>2</v>
      </c>
      <c r="K11">
        <v>2</v>
      </c>
      <c r="L11">
        <v>30</v>
      </c>
      <c r="M11">
        <v>3.4722222999999999</v>
      </c>
    </row>
    <row r="12" spans="1:19">
      <c r="A12" t="s">
        <v>91</v>
      </c>
      <c r="B12" t="s">
        <v>92</v>
      </c>
      <c r="C12">
        <v>65</v>
      </c>
      <c r="D12">
        <v>1</v>
      </c>
      <c r="E12">
        <v>3</v>
      </c>
      <c r="F12">
        <v>19</v>
      </c>
      <c r="G12">
        <v>1.5548282</v>
      </c>
    </row>
    <row r="13" spans="1:19">
      <c r="A13" t="s">
        <v>93</v>
      </c>
      <c r="B13" t="s">
        <v>94</v>
      </c>
      <c r="C13">
        <v>242</v>
      </c>
      <c r="D13">
        <v>1</v>
      </c>
      <c r="E13">
        <v>3</v>
      </c>
      <c r="F13">
        <v>16</v>
      </c>
      <c r="G13">
        <v>1.2718601</v>
      </c>
      <c r="H13" t="s">
        <v>95</v>
      </c>
      <c r="I13">
        <v>243</v>
      </c>
      <c r="J13">
        <v>2</v>
      </c>
      <c r="K13">
        <v>3</v>
      </c>
      <c r="L13">
        <v>31</v>
      </c>
      <c r="M13">
        <v>2.4642289000000002</v>
      </c>
    </row>
    <row r="14" spans="1:19">
      <c r="A14" t="s">
        <v>96</v>
      </c>
      <c r="B14" t="s">
        <v>97</v>
      </c>
      <c r="C14">
        <v>822</v>
      </c>
      <c r="D14">
        <v>1</v>
      </c>
      <c r="E14">
        <v>2</v>
      </c>
      <c r="F14">
        <v>31</v>
      </c>
      <c r="G14">
        <v>1.5129330999999999</v>
      </c>
      <c r="H14" t="s">
        <v>98</v>
      </c>
      <c r="I14">
        <v>364</v>
      </c>
      <c r="J14">
        <v>2</v>
      </c>
      <c r="K14">
        <v>2</v>
      </c>
      <c r="L14">
        <v>18</v>
      </c>
      <c r="M14">
        <v>0.87847730000000002</v>
      </c>
      <c r="N14" t="s">
        <v>99</v>
      </c>
      <c r="O14">
        <v>229</v>
      </c>
      <c r="P14">
        <v>3</v>
      </c>
      <c r="Q14">
        <v>2</v>
      </c>
      <c r="R14">
        <v>39</v>
      </c>
      <c r="S14">
        <v>1.9033674</v>
      </c>
    </row>
    <row r="15" spans="1:19">
      <c r="A15" t="s">
        <v>100</v>
      </c>
      <c r="B15" t="s">
        <v>101</v>
      </c>
      <c r="C15">
        <v>259</v>
      </c>
      <c r="D15">
        <v>1</v>
      </c>
      <c r="E15">
        <v>2</v>
      </c>
      <c r="F15">
        <v>27</v>
      </c>
      <c r="G15">
        <v>2.5210085000000002</v>
      </c>
      <c r="H15" t="s">
        <v>102</v>
      </c>
      <c r="I15">
        <v>472</v>
      </c>
      <c r="J15">
        <v>2</v>
      </c>
      <c r="K15">
        <v>1</v>
      </c>
      <c r="L15">
        <v>20</v>
      </c>
      <c r="M15">
        <v>1.8674138</v>
      </c>
      <c r="N15" t="s">
        <v>103</v>
      </c>
      <c r="O15">
        <v>256</v>
      </c>
      <c r="P15">
        <v>3</v>
      </c>
      <c r="Q15">
        <v>2</v>
      </c>
      <c r="R15">
        <v>11</v>
      </c>
      <c r="S15">
        <v>1.0270775999999999</v>
      </c>
    </row>
    <row r="16" spans="1:19">
      <c r="A16" t="s">
        <v>104</v>
      </c>
      <c r="B16" t="s">
        <v>105</v>
      </c>
      <c r="C16">
        <v>115</v>
      </c>
      <c r="D16">
        <v>1</v>
      </c>
      <c r="E16">
        <v>2</v>
      </c>
      <c r="F16">
        <v>30</v>
      </c>
      <c r="G16">
        <v>3.7082818</v>
      </c>
      <c r="H16" t="s">
        <v>106</v>
      </c>
      <c r="I16">
        <v>281</v>
      </c>
      <c r="J16">
        <v>2</v>
      </c>
      <c r="K16">
        <v>2</v>
      </c>
      <c r="L16">
        <v>23</v>
      </c>
      <c r="M16">
        <v>2.843016</v>
      </c>
    </row>
    <row r="17" spans="1:19">
      <c r="A17" t="s">
        <v>107</v>
      </c>
      <c r="B17" t="s">
        <v>108</v>
      </c>
      <c r="C17">
        <v>250</v>
      </c>
      <c r="D17">
        <v>1</v>
      </c>
      <c r="E17">
        <v>2</v>
      </c>
      <c r="F17">
        <v>19</v>
      </c>
      <c r="G17">
        <v>1.1889862</v>
      </c>
      <c r="H17" t="s">
        <v>109</v>
      </c>
      <c r="I17">
        <v>200</v>
      </c>
      <c r="J17">
        <v>2</v>
      </c>
      <c r="K17">
        <v>1</v>
      </c>
      <c r="L17">
        <v>22</v>
      </c>
      <c r="M17">
        <v>1.3767209</v>
      </c>
      <c r="N17" t="s">
        <v>110</v>
      </c>
      <c r="O17">
        <v>229</v>
      </c>
      <c r="P17">
        <v>3</v>
      </c>
      <c r="Q17">
        <v>3</v>
      </c>
      <c r="R17">
        <v>22</v>
      </c>
      <c r="S17">
        <v>1.3767209</v>
      </c>
    </row>
    <row r="18" spans="1:19">
      <c r="A18" t="s">
        <v>111</v>
      </c>
      <c r="B18" t="s">
        <v>112</v>
      </c>
      <c r="C18">
        <v>136</v>
      </c>
      <c r="D18">
        <v>1</v>
      </c>
      <c r="E18">
        <v>3</v>
      </c>
      <c r="F18">
        <v>17</v>
      </c>
      <c r="G18">
        <v>1.2536872999999999</v>
      </c>
      <c r="H18" t="s">
        <v>113</v>
      </c>
      <c r="I18">
        <v>798</v>
      </c>
      <c r="J18">
        <v>2</v>
      </c>
      <c r="K18">
        <v>2</v>
      </c>
      <c r="L18">
        <v>20</v>
      </c>
      <c r="M18">
        <v>1.4749262000000001</v>
      </c>
    </row>
    <row r="19" spans="1:19">
      <c r="A19" t="s">
        <v>114</v>
      </c>
      <c r="B19" t="s">
        <v>115</v>
      </c>
      <c r="C19">
        <v>308</v>
      </c>
      <c r="D19">
        <v>1</v>
      </c>
      <c r="E19">
        <v>2</v>
      </c>
      <c r="F19">
        <v>11</v>
      </c>
      <c r="G19">
        <v>1.0576923</v>
      </c>
      <c r="H19" t="s">
        <v>116</v>
      </c>
      <c r="I19">
        <v>309</v>
      </c>
      <c r="J19">
        <v>2</v>
      </c>
      <c r="K19">
        <v>2</v>
      </c>
      <c r="L19">
        <v>16</v>
      </c>
      <c r="M19">
        <v>1.5384616</v>
      </c>
    </row>
    <row r="20" spans="1:19">
      <c r="A20" t="s">
        <v>117</v>
      </c>
      <c r="B20" t="s">
        <v>118</v>
      </c>
      <c r="C20">
        <v>71</v>
      </c>
      <c r="D20">
        <v>1</v>
      </c>
      <c r="E20">
        <v>2</v>
      </c>
      <c r="F20">
        <v>28</v>
      </c>
      <c r="G20">
        <v>3.167421</v>
      </c>
      <c r="H20" t="s">
        <v>119</v>
      </c>
      <c r="I20">
        <v>215</v>
      </c>
      <c r="J20">
        <v>2</v>
      </c>
      <c r="K20">
        <v>2</v>
      </c>
      <c r="L20">
        <v>25</v>
      </c>
      <c r="M20">
        <v>2.8280544000000001</v>
      </c>
    </row>
    <row r="21" spans="1:19">
      <c r="A21" t="s">
        <v>120</v>
      </c>
      <c r="B21" t="s">
        <v>121</v>
      </c>
      <c r="C21">
        <v>63</v>
      </c>
      <c r="D21">
        <v>1</v>
      </c>
      <c r="E21">
        <v>2</v>
      </c>
      <c r="F21">
        <v>28</v>
      </c>
      <c r="G21">
        <v>2.0633751999999999</v>
      </c>
      <c r="H21" t="s">
        <v>122</v>
      </c>
      <c r="I21">
        <v>383</v>
      </c>
      <c r="J21">
        <v>2</v>
      </c>
      <c r="K21">
        <v>2</v>
      </c>
      <c r="L21">
        <v>16</v>
      </c>
      <c r="M21">
        <v>1.1790715000000001</v>
      </c>
    </row>
    <row r="22" spans="1:19">
      <c r="A22" t="s">
        <v>123</v>
      </c>
      <c r="B22" t="s">
        <v>124</v>
      </c>
      <c r="C22">
        <v>322</v>
      </c>
      <c r="D22">
        <v>1</v>
      </c>
      <c r="E22">
        <v>2</v>
      </c>
      <c r="F22">
        <v>25</v>
      </c>
      <c r="G22">
        <v>1.5683815000000001</v>
      </c>
      <c r="H22" t="s">
        <v>125</v>
      </c>
      <c r="I22">
        <v>4</v>
      </c>
      <c r="J22">
        <v>2</v>
      </c>
      <c r="K22">
        <v>3</v>
      </c>
      <c r="L22">
        <v>21</v>
      </c>
      <c r="M22">
        <v>1.3174404</v>
      </c>
      <c r="N22" t="s">
        <v>126</v>
      </c>
      <c r="O22">
        <v>5</v>
      </c>
      <c r="P22">
        <v>3</v>
      </c>
      <c r="Q22">
        <v>3</v>
      </c>
      <c r="R22">
        <v>24</v>
      </c>
      <c r="S22">
        <v>1.5056461999999999</v>
      </c>
    </row>
    <row r="23" spans="1:19">
      <c r="A23" t="s">
        <v>127</v>
      </c>
      <c r="B23" t="s">
        <v>92</v>
      </c>
      <c r="C23">
        <v>65</v>
      </c>
      <c r="D23">
        <v>1</v>
      </c>
      <c r="E23">
        <v>2</v>
      </c>
      <c r="F23">
        <v>16</v>
      </c>
      <c r="G23">
        <v>2.0151134000000002</v>
      </c>
    </row>
    <row r="24" spans="1:19">
      <c r="A24" t="s">
        <v>128</v>
      </c>
      <c r="B24" t="s">
        <v>129</v>
      </c>
      <c r="C24">
        <v>504</v>
      </c>
      <c r="D24">
        <v>1</v>
      </c>
      <c r="E24">
        <v>3</v>
      </c>
      <c r="F24">
        <v>16</v>
      </c>
      <c r="G24">
        <v>1.9607844000000001</v>
      </c>
      <c r="H24" t="s">
        <v>71</v>
      </c>
      <c r="I24">
        <v>207</v>
      </c>
      <c r="J24">
        <v>2</v>
      </c>
      <c r="K24">
        <v>3</v>
      </c>
      <c r="L24">
        <v>20</v>
      </c>
      <c r="M24">
        <v>2.4509804000000002</v>
      </c>
    </row>
    <row r="25" spans="1:19">
      <c r="A25" t="s">
        <v>130</v>
      </c>
      <c r="B25" t="s">
        <v>131</v>
      </c>
      <c r="C25">
        <v>186</v>
      </c>
      <c r="D25">
        <v>1</v>
      </c>
      <c r="E25">
        <v>3</v>
      </c>
      <c r="F25">
        <v>12</v>
      </c>
      <c r="G25">
        <v>0.87019575000000005</v>
      </c>
      <c r="H25" t="s">
        <v>132</v>
      </c>
      <c r="I25">
        <v>26</v>
      </c>
      <c r="J25">
        <v>2</v>
      </c>
      <c r="K25">
        <v>2</v>
      </c>
      <c r="L25">
        <v>11</v>
      </c>
      <c r="M25">
        <v>0.79767949999999999</v>
      </c>
      <c r="N25" t="s">
        <v>133</v>
      </c>
      <c r="O25">
        <v>16</v>
      </c>
      <c r="P25">
        <v>3</v>
      </c>
      <c r="Q25">
        <v>2</v>
      </c>
      <c r="R25">
        <v>17</v>
      </c>
      <c r="S25">
        <v>1.2327774</v>
      </c>
    </row>
    <row r="26" spans="1:19">
      <c r="A26" t="s">
        <v>134</v>
      </c>
      <c r="B26" t="s">
        <v>135</v>
      </c>
      <c r="C26">
        <v>252</v>
      </c>
      <c r="D26">
        <v>1</v>
      </c>
      <c r="E26">
        <v>2</v>
      </c>
      <c r="F26">
        <v>19</v>
      </c>
      <c r="G26">
        <v>1.7592592</v>
      </c>
      <c r="H26" t="s">
        <v>136</v>
      </c>
      <c r="I26">
        <v>362</v>
      </c>
      <c r="J26">
        <v>2</v>
      </c>
      <c r="K26">
        <v>2</v>
      </c>
      <c r="L26">
        <v>11</v>
      </c>
      <c r="M26">
        <v>1.0185184</v>
      </c>
    </row>
    <row r="27" spans="1:19">
      <c r="A27" t="s">
        <v>137</v>
      </c>
      <c r="B27" t="s">
        <v>138</v>
      </c>
      <c r="C27">
        <v>83</v>
      </c>
      <c r="D27">
        <v>1</v>
      </c>
      <c r="E27">
        <v>2</v>
      </c>
      <c r="F27">
        <v>19</v>
      </c>
      <c r="G27">
        <v>3.0995107000000002</v>
      </c>
    </row>
    <row r="28" spans="1:19">
      <c r="A28" t="s">
        <v>139</v>
      </c>
      <c r="B28" t="s">
        <v>140</v>
      </c>
      <c r="C28">
        <v>209</v>
      </c>
      <c r="D28">
        <v>1</v>
      </c>
      <c r="E28">
        <v>2</v>
      </c>
      <c r="F28">
        <v>21</v>
      </c>
      <c r="G28">
        <v>2.638191</v>
      </c>
      <c r="H28" t="s">
        <v>109</v>
      </c>
      <c r="I28">
        <v>200</v>
      </c>
      <c r="J28">
        <v>2</v>
      </c>
      <c r="K28">
        <v>1</v>
      </c>
      <c r="L28">
        <v>10</v>
      </c>
      <c r="M28">
        <v>1.2562814</v>
      </c>
    </row>
    <row r="29" spans="1:19">
      <c r="A29" t="s">
        <v>141</v>
      </c>
      <c r="B29" t="s">
        <v>142</v>
      </c>
      <c r="C29">
        <v>492</v>
      </c>
      <c r="D29">
        <v>1</v>
      </c>
      <c r="E29">
        <v>2</v>
      </c>
      <c r="F29">
        <v>31</v>
      </c>
      <c r="G29">
        <v>5.8823530000000002</v>
      </c>
    </row>
    <row r="30" spans="1:19">
      <c r="A30" t="s">
        <v>143</v>
      </c>
      <c r="B30" t="s">
        <v>144</v>
      </c>
      <c r="C30">
        <v>82</v>
      </c>
      <c r="D30">
        <v>1</v>
      </c>
      <c r="E30">
        <v>2</v>
      </c>
      <c r="F30">
        <v>31</v>
      </c>
      <c r="G30">
        <v>4.4476329999999997</v>
      </c>
      <c r="H30" t="s">
        <v>145</v>
      </c>
      <c r="I30">
        <v>320</v>
      </c>
      <c r="J30">
        <v>2</v>
      </c>
      <c r="K30">
        <v>1</v>
      </c>
      <c r="L30">
        <v>32</v>
      </c>
      <c r="M30">
        <v>4.5911049999999998</v>
      </c>
    </row>
    <row r="31" spans="1:19">
      <c r="B31">
        <f>COUNTIF(B1:B30, "*")</f>
        <v>30</v>
      </c>
      <c r="E31">
        <f>SUM(E1:E30)</f>
        <v>65</v>
      </c>
      <c r="H31">
        <f>COUNTIF(H1:H30, "*")</f>
        <v>25</v>
      </c>
      <c r="K31">
        <f>SUM(K1:K30)</f>
        <v>53</v>
      </c>
      <c r="N31">
        <f>COUNTIF(N1:N30, "*")</f>
        <v>8</v>
      </c>
      <c r="Q31">
        <f>SUM(Q1:Q30)</f>
        <v>18</v>
      </c>
    </row>
    <row r="35" spans="1:2">
      <c r="A35" t="s">
        <v>146</v>
      </c>
      <c r="B35">
        <f>B31+H31+N31</f>
        <v>63</v>
      </c>
    </row>
    <row r="36" spans="1:2">
      <c r="A36" t="s">
        <v>147</v>
      </c>
      <c r="B36">
        <f>E31+K31+Q31</f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P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Audio</vt:lpstr>
      <vt:lpstr>Turns</vt:lpstr>
      <vt:lpstr>Sets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2008-09-02T16:36:48Z</dcterms:modified>
</cp:coreProperties>
</file>