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15945" windowHeight="7800" tabRatio="614" firstSheet="8" activeTab="14"/>
  </bookViews>
  <sheets>
    <sheet name="Whole Tunes" sheetId="1" r:id="rId1"/>
    <sheet name="Extracts" sheetId="2" r:id="rId2"/>
    <sheet name="GroundTruth" sheetId="9" r:id="rId3"/>
    <sheet name="Parsons Whole Tunes" sheetId="5" r:id="rId4"/>
    <sheet name="Parsons Extracts" sheetId="6" r:id="rId5"/>
    <sheet name="Semex Whole Tunes" sheetId="7" r:id="rId6"/>
    <sheet name="Semex Extracts" sheetId="8" r:id="rId7"/>
    <sheet name="Bryan Whole Tunes" sheetId="3" r:id="rId8"/>
    <sheet name="Bryan Extracts" sheetId="4" r:id="rId9"/>
    <sheet name="Summary" sheetId="10" r:id="rId10"/>
    <sheet name="T1 &amp; T3" sheetId="11" r:id="rId11"/>
    <sheet name="T2 &amp; T3" sheetId="13" r:id="rId12"/>
    <sheet name="Sheet5" sheetId="14" r:id="rId13"/>
    <sheet name="Appendix G" sheetId="15" r:id="rId14"/>
    <sheet name="Sheet1" sheetId="16" r:id="rId15"/>
  </sheets>
  <calcPr calcId="125725"/>
</workbook>
</file>

<file path=xl/calcChain.xml><?xml version="1.0" encoding="utf-8"?>
<calcChain xmlns="http://schemas.openxmlformats.org/spreadsheetml/2006/main">
  <c r="J107" i="16"/>
  <c r="G103"/>
  <c r="I103" s="1"/>
  <c r="E103"/>
  <c r="D103"/>
  <c r="F103" s="1"/>
  <c r="G102"/>
  <c r="H102" s="1"/>
  <c r="E102"/>
  <c r="D102"/>
  <c r="F102" s="1"/>
  <c r="G101"/>
  <c r="I101" s="1"/>
  <c r="E101"/>
  <c r="D101"/>
  <c r="F101" s="1"/>
  <c r="G100"/>
  <c r="H100" s="1"/>
  <c r="E100"/>
  <c r="D100"/>
  <c r="F100" s="1"/>
  <c r="G99"/>
  <c r="I99" s="1"/>
  <c r="E99"/>
  <c r="D99"/>
  <c r="F99" s="1"/>
  <c r="G98"/>
  <c r="H98" s="1"/>
  <c r="E98"/>
  <c r="D98"/>
  <c r="F98" s="1"/>
  <c r="G97"/>
  <c r="I97" s="1"/>
  <c r="E97"/>
  <c r="D97"/>
  <c r="F97" s="1"/>
  <c r="G96"/>
  <c r="H96" s="1"/>
  <c r="E96"/>
  <c r="D96"/>
  <c r="F96" s="1"/>
  <c r="G95"/>
  <c r="I95" s="1"/>
  <c r="E95"/>
  <c r="D95"/>
  <c r="F95" s="1"/>
  <c r="G94"/>
  <c r="H94" s="1"/>
  <c r="E94"/>
  <c r="D94"/>
  <c r="F94" s="1"/>
  <c r="G93"/>
  <c r="I93" s="1"/>
  <c r="E93"/>
  <c r="D93"/>
  <c r="F93" s="1"/>
  <c r="G92"/>
  <c r="H92" s="1"/>
  <c r="E92"/>
  <c r="D92"/>
  <c r="F92" s="1"/>
  <c r="G91"/>
  <c r="I91" s="1"/>
  <c r="E91"/>
  <c r="D91"/>
  <c r="F91" s="1"/>
  <c r="G90"/>
  <c r="H90" s="1"/>
  <c r="E90"/>
  <c r="D90"/>
  <c r="F90" s="1"/>
  <c r="G89"/>
  <c r="I89" s="1"/>
  <c r="E89"/>
  <c r="D89"/>
  <c r="F89" s="1"/>
  <c r="G88"/>
  <c r="H88" s="1"/>
  <c r="E88"/>
  <c r="D88"/>
  <c r="F88" s="1"/>
  <c r="G87"/>
  <c r="I87" s="1"/>
  <c r="E87"/>
  <c r="D87"/>
  <c r="F87" s="1"/>
  <c r="G86"/>
  <c r="H86" s="1"/>
  <c r="E86"/>
  <c r="D86"/>
  <c r="F86" s="1"/>
  <c r="G85"/>
  <c r="I85" s="1"/>
  <c r="E85"/>
  <c r="D85"/>
  <c r="F85" s="1"/>
  <c r="G84"/>
  <c r="H84" s="1"/>
  <c r="E84"/>
  <c r="D84"/>
  <c r="F84" s="1"/>
  <c r="G83"/>
  <c r="I83" s="1"/>
  <c r="E83"/>
  <c r="D83"/>
  <c r="F83" s="1"/>
  <c r="G82"/>
  <c r="H82" s="1"/>
  <c r="E82"/>
  <c r="D82"/>
  <c r="F82" s="1"/>
  <c r="H81"/>
  <c r="G81"/>
  <c r="I81" s="1"/>
  <c r="E81"/>
  <c r="D81"/>
  <c r="F81" s="1"/>
  <c r="G80"/>
  <c r="H80" s="1"/>
  <c r="E80"/>
  <c r="D80"/>
  <c r="F80" s="1"/>
  <c r="G79"/>
  <c r="I79" s="1"/>
  <c r="E79"/>
  <c r="D79"/>
  <c r="F79" s="1"/>
  <c r="G78"/>
  <c r="H78" s="1"/>
  <c r="E78"/>
  <c r="D78"/>
  <c r="F78" s="1"/>
  <c r="G77"/>
  <c r="I77" s="1"/>
  <c r="E77"/>
  <c r="D77"/>
  <c r="F77" s="1"/>
  <c r="G76"/>
  <c r="H76" s="1"/>
  <c r="E76"/>
  <c r="D76"/>
  <c r="F76" s="1"/>
  <c r="G75"/>
  <c r="I75" s="1"/>
  <c r="E75"/>
  <c r="D75"/>
  <c r="F75" s="1"/>
  <c r="G74"/>
  <c r="H74" s="1"/>
  <c r="E74"/>
  <c r="D74"/>
  <c r="F74" s="1"/>
  <c r="G73"/>
  <c r="I73" s="1"/>
  <c r="E73"/>
  <c r="D73"/>
  <c r="F73" s="1"/>
  <c r="G72"/>
  <c r="H72" s="1"/>
  <c r="E72"/>
  <c r="D72"/>
  <c r="F72" s="1"/>
  <c r="G71"/>
  <c r="I71" s="1"/>
  <c r="E71"/>
  <c r="D71"/>
  <c r="F71" s="1"/>
  <c r="G70"/>
  <c r="H70" s="1"/>
  <c r="E70"/>
  <c r="D70"/>
  <c r="F70" s="1"/>
  <c r="G69"/>
  <c r="I69" s="1"/>
  <c r="E69"/>
  <c r="D69"/>
  <c r="F69" s="1"/>
  <c r="G68"/>
  <c r="E68"/>
  <c r="D68"/>
  <c r="G67"/>
  <c r="I67" s="1"/>
  <c r="E67"/>
  <c r="D67"/>
  <c r="F67" s="1"/>
  <c r="G66"/>
  <c r="H66" s="1"/>
  <c r="E66"/>
  <c r="D66"/>
  <c r="G65"/>
  <c r="I65" s="1"/>
  <c r="E65"/>
  <c r="D65"/>
  <c r="F65" s="1"/>
  <c r="G64"/>
  <c r="H64" s="1"/>
  <c r="E64"/>
  <c r="D64"/>
  <c r="G63"/>
  <c r="I63" s="1"/>
  <c r="E63"/>
  <c r="D63"/>
  <c r="F63" s="1"/>
  <c r="G62"/>
  <c r="H62" s="1"/>
  <c r="E62"/>
  <c r="D62"/>
  <c r="G61"/>
  <c r="I61" s="1"/>
  <c r="E61"/>
  <c r="D61"/>
  <c r="F61" s="1"/>
  <c r="G60"/>
  <c r="H60" s="1"/>
  <c r="E60"/>
  <c r="D60"/>
  <c r="G59"/>
  <c r="I59" s="1"/>
  <c r="E59"/>
  <c r="D59"/>
  <c r="F59" s="1"/>
  <c r="G58"/>
  <c r="H58" s="1"/>
  <c r="E58"/>
  <c r="D58"/>
  <c r="G57"/>
  <c r="I57" s="1"/>
  <c r="E57"/>
  <c r="D57"/>
  <c r="F57" s="1"/>
  <c r="G56"/>
  <c r="H56" s="1"/>
  <c r="E56"/>
  <c r="D56"/>
  <c r="G55"/>
  <c r="I55" s="1"/>
  <c r="E55"/>
  <c r="D55"/>
  <c r="F55" s="1"/>
  <c r="G54"/>
  <c r="H54" s="1"/>
  <c r="E54"/>
  <c r="D54"/>
  <c r="G53"/>
  <c r="I53" s="1"/>
  <c r="E53"/>
  <c r="D53"/>
  <c r="F53" s="1"/>
  <c r="G52"/>
  <c r="H52" s="1"/>
  <c r="E52"/>
  <c r="D52"/>
  <c r="G51"/>
  <c r="I51" s="1"/>
  <c r="E51"/>
  <c r="D51"/>
  <c r="F51" s="1"/>
  <c r="G50"/>
  <c r="H50" s="1"/>
  <c r="E50"/>
  <c r="D50"/>
  <c r="G49"/>
  <c r="I49" s="1"/>
  <c r="E49"/>
  <c r="D49"/>
  <c r="F49" s="1"/>
  <c r="G48"/>
  <c r="H48" s="1"/>
  <c r="E48"/>
  <c r="D48"/>
  <c r="G47"/>
  <c r="I47" s="1"/>
  <c r="E47"/>
  <c r="D47"/>
  <c r="F47" s="1"/>
  <c r="G46"/>
  <c r="H46" s="1"/>
  <c r="E46"/>
  <c r="D46"/>
  <c r="G45"/>
  <c r="I45" s="1"/>
  <c r="E45"/>
  <c r="D45"/>
  <c r="F45" s="1"/>
  <c r="G44"/>
  <c r="H44" s="1"/>
  <c r="E44"/>
  <c r="D44"/>
  <c r="G43"/>
  <c r="I43" s="1"/>
  <c r="E43"/>
  <c r="D43"/>
  <c r="F43" s="1"/>
  <c r="G42"/>
  <c r="H42" s="1"/>
  <c r="E42"/>
  <c r="D42"/>
  <c r="G41"/>
  <c r="I41" s="1"/>
  <c r="E41"/>
  <c r="D41"/>
  <c r="F41" s="1"/>
  <c r="G40"/>
  <c r="H40" s="1"/>
  <c r="E40"/>
  <c r="D40"/>
  <c r="G39"/>
  <c r="I39" s="1"/>
  <c r="E39"/>
  <c r="D39"/>
  <c r="F39" s="1"/>
  <c r="G38"/>
  <c r="H38" s="1"/>
  <c r="E38"/>
  <c r="D38"/>
  <c r="G37"/>
  <c r="I37" s="1"/>
  <c r="E37"/>
  <c r="D37"/>
  <c r="F37" s="1"/>
  <c r="G36"/>
  <c r="H36" s="1"/>
  <c r="E36"/>
  <c r="D36"/>
  <c r="G35"/>
  <c r="I35" s="1"/>
  <c r="E35"/>
  <c r="D35"/>
  <c r="F35" s="1"/>
  <c r="G34"/>
  <c r="H34" s="1"/>
  <c r="E34"/>
  <c r="D34"/>
  <c r="G33"/>
  <c r="I33" s="1"/>
  <c r="E33"/>
  <c r="D33"/>
  <c r="F33" s="1"/>
  <c r="G32"/>
  <c r="H32" s="1"/>
  <c r="E32"/>
  <c r="D32"/>
  <c r="G31"/>
  <c r="I31" s="1"/>
  <c r="E31"/>
  <c r="D31"/>
  <c r="F31" s="1"/>
  <c r="G30"/>
  <c r="H30" s="1"/>
  <c r="E30"/>
  <c r="D30"/>
  <c r="G29"/>
  <c r="I29" s="1"/>
  <c r="E29"/>
  <c r="D29"/>
  <c r="F29" s="1"/>
  <c r="G28"/>
  <c r="H28" s="1"/>
  <c r="E28"/>
  <c r="D28"/>
  <c r="G27"/>
  <c r="I27" s="1"/>
  <c r="E27"/>
  <c r="D27"/>
  <c r="F27" s="1"/>
  <c r="G26"/>
  <c r="H26" s="1"/>
  <c r="E26"/>
  <c r="D26"/>
  <c r="G25"/>
  <c r="I25" s="1"/>
  <c r="E25"/>
  <c r="D25"/>
  <c r="F25" s="1"/>
  <c r="G24"/>
  <c r="H24" s="1"/>
  <c r="E24"/>
  <c r="D24"/>
  <c r="G23"/>
  <c r="I23" s="1"/>
  <c r="E23"/>
  <c r="D23"/>
  <c r="F23" s="1"/>
  <c r="G22"/>
  <c r="H22" s="1"/>
  <c r="E22"/>
  <c r="D22"/>
  <c r="G21"/>
  <c r="I21" s="1"/>
  <c r="E21"/>
  <c r="D21"/>
  <c r="F21" s="1"/>
  <c r="G20"/>
  <c r="H20" s="1"/>
  <c r="E20"/>
  <c r="D20"/>
  <c r="G19"/>
  <c r="I19" s="1"/>
  <c r="E19"/>
  <c r="D19"/>
  <c r="F19" s="1"/>
  <c r="G18"/>
  <c r="H18" s="1"/>
  <c r="E18"/>
  <c r="D18"/>
  <c r="G17"/>
  <c r="I17" s="1"/>
  <c r="E17"/>
  <c r="D17"/>
  <c r="F17" s="1"/>
  <c r="G16"/>
  <c r="H16" s="1"/>
  <c r="E16"/>
  <c r="D16"/>
  <c r="G15"/>
  <c r="I15" s="1"/>
  <c r="E15"/>
  <c r="D15"/>
  <c r="F15" s="1"/>
  <c r="G14"/>
  <c r="H14" s="1"/>
  <c r="E14"/>
  <c r="D14"/>
  <c r="G13"/>
  <c r="I13" s="1"/>
  <c r="E13"/>
  <c r="D13"/>
  <c r="F13" s="1"/>
  <c r="G12"/>
  <c r="H12" s="1"/>
  <c r="E12"/>
  <c r="D12"/>
  <c r="G11"/>
  <c r="I11" s="1"/>
  <c r="E11"/>
  <c r="D11"/>
  <c r="F11" s="1"/>
  <c r="G10"/>
  <c r="H10" s="1"/>
  <c r="E10"/>
  <c r="D10"/>
  <c r="G9"/>
  <c r="I9" s="1"/>
  <c r="E9"/>
  <c r="D9"/>
  <c r="F9" s="1"/>
  <c r="G8"/>
  <c r="H8" s="1"/>
  <c r="E8"/>
  <c r="D8"/>
  <c r="G7"/>
  <c r="I7" s="1"/>
  <c r="E7"/>
  <c r="D7"/>
  <c r="F7" s="1"/>
  <c r="G6"/>
  <c r="H6" s="1"/>
  <c r="E6"/>
  <c r="D6"/>
  <c r="G5"/>
  <c r="I5" s="1"/>
  <c r="E5"/>
  <c r="D5"/>
  <c r="F5" s="1"/>
  <c r="G4"/>
  <c r="H4" s="1"/>
  <c r="E4"/>
  <c r="D4"/>
  <c r="G3"/>
  <c r="I3" s="1"/>
  <c r="E3"/>
  <c r="D3"/>
  <c r="F3" s="1"/>
  <c r="D102" i="15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C102"/>
  <c r="I102" s="1"/>
  <c r="C101"/>
  <c r="I101" s="1"/>
  <c r="C100"/>
  <c r="I100" s="1"/>
  <c r="C99"/>
  <c r="I99" s="1"/>
  <c r="C98"/>
  <c r="I98" s="1"/>
  <c r="C97"/>
  <c r="I97" s="1"/>
  <c r="C96"/>
  <c r="I96" s="1"/>
  <c r="C95"/>
  <c r="I95" s="1"/>
  <c r="C94"/>
  <c r="I94" s="1"/>
  <c r="C93"/>
  <c r="I93" s="1"/>
  <c r="C92"/>
  <c r="I92" s="1"/>
  <c r="C91"/>
  <c r="I91" s="1"/>
  <c r="C90"/>
  <c r="I90" s="1"/>
  <c r="C89"/>
  <c r="I89" s="1"/>
  <c r="C88"/>
  <c r="I88" s="1"/>
  <c r="C87"/>
  <c r="I87" s="1"/>
  <c r="C86"/>
  <c r="I86" s="1"/>
  <c r="C85"/>
  <c r="I85" s="1"/>
  <c r="C84"/>
  <c r="I84" s="1"/>
  <c r="C83"/>
  <c r="I83" s="1"/>
  <c r="C82"/>
  <c r="I82" s="1"/>
  <c r="C81"/>
  <c r="I81" s="1"/>
  <c r="C80"/>
  <c r="I80" s="1"/>
  <c r="C79"/>
  <c r="I79" s="1"/>
  <c r="C78"/>
  <c r="I78" s="1"/>
  <c r="C77"/>
  <c r="I77" s="1"/>
  <c r="C76"/>
  <c r="I76" s="1"/>
  <c r="C75"/>
  <c r="I75" s="1"/>
  <c r="C74"/>
  <c r="I74" s="1"/>
  <c r="C73"/>
  <c r="I73" s="1"/>
  <c r="C72"/>
  <c r="I72" s="1"/>
  <c r="C71"/>
  <c r="I71" s="1"/>
  <c r="C70"/>
  <c r="I70" s="1"/>
  <c r="C69"/>
  <c r="I69" s="1"/>
  <c r="C68"/>
  <c r="I68" s="1"/>
  <c r="C67"/>
  <c r="I67" s="1"/>
  <c r="C66"/>
  <c r="I66" s="1"/>
  <c r="C65"/>
  <c r="I65" s="1"/>
  <c r="C64"/>
  <c r="I64" s="1"/>
  <c r="C63"/>
  <c r="I63" s="1"/>
  <c r="C62"/>
  <c r="I62" s="1"/>
  <c r="C61"/>
  <c r="I61" s="1"/>
  <c r="C60"/>
  <c r="I60" s="1"/>
  <c r="C59"/>
  <c r="I59" s="1"/>
  <c r="C58"/>
  <c r="I58" s="1"/>
  <c r="C57"/>
  <c r="I57" s="1"/>
  <c r="C56"/>
  <c r="I56" s="1"/>
  <c r="C55"/>
  <c r="I55" s="1"/>
  <c r="C54"/>
  <c r="I54" s="1"/>
  <c r="C53"/>
  <c r="I53" s="1"/>
  <c r="B102"/>
  <c r="E102" s="1"/>
  <c r="B101"/>
  <c r="E101" s="1"/>
  <c r="B100"/>
  <c r="E100" s="1"/>
  <c r="B99"/>
  <c r="E99" s="1"/>
  <c r="B98"/>
  <c r="E98" s="1"/>
  <c r="B97"/>
  <c r="E97" s="1"/>
  <c r="B96"/>
  <c r="E96" s="1"/>
  <c r="B95"/>
  <c r="E95" s="1"/>
  <c r="B94"/>
  <c r="E94" s="1"/>
  <c r="B93"/>
  <c r="E93" s="1"/>
  <c r="B92"/>
  <c r="E92" s="1"/>
  <c r="B91"/>
  <c r="E91" s="1"/>
  <c r="B90"/>
  <c r="E90" s="1"/>
  <c r="B89"/>
  <c r="E89" s="1"/>
  <c r="B88"/>
  <c r="E88" s="1"/>
  <c r="B87"/>
  <c r="E87" s="1"/>
  <c r="B86"/>
  <c r="E86" s="1"/>
  <c r="B85"/>
  <c r="E85" s="1"/>
  <c r="B84"/>
  <c r="E84" s="1"/>
  <c r="B83"/>
  <c r="E83" s="1"/>
  <c r="B82"/>
  <c r="E82" s="1"/>
  <c r="B81"/>
  <c r="E81" s="1"/>
  <c r="B80"/>
  <c r="E80" s="1"/>
  <c r="B79"/>
  <c r="E79" s="1"/>
  <c r="B78"/>
  <c r="E78" s="1"/>
  <c r="B77"/>
  <c r="E77" s="1"/>
  <c r="B76"/>
  <c r="E76" s="1"/>
  <c r="B75"/>
  <c r="E75" s="1"/>
  <c r="B74"/>
  <c r="E74" s="1"/>
  <c r="B73"/>
  <c r="E73" s="1"/>
  <c r="B72"/>
  <c r="E72" s="1"/>
  <c r="B71"/>
  <c r="E71" s="1"/>
  <c r="B70"/>
  <c r="E70" s="1"/>
  <c r="B69"/>
  <c r="E69" s="1"/>
  <c r="B68"/>
  <c r="E68" s="1"/>
  <c r="B67"/>
  <c r="E67" s="1"/>
  <c r="B66"/>
  <c r="E66" s="1"/>
  <c r="B65"/>
  <c r="E65" s="1"/>
  <c r="B64"/>
  <c r="E64" s="1"/>
  <c r="B63"/>
  <c r="E63" s="1"/>
  <c r="B62"/>
  <c r="E62" s="1"/>
  <c r="B61"/>
  <c r="E61" s="1"/>
  <c r="B60"/>
  <c r="E60" s="1"/>
  <c r="B59"/>
  <c r="E59" s="1"/>
  <c r="B58"/>
  <c r="E58" s="1"/>
  <c r="B57"/>
  <c r="E57" s="1"/>
  <c r="B56"/>
  <c r="E56" s="1"/>
  <c r="B55"/>
  <c r="E55" s="1"/>
  <c r="B54"/>
  <c r="E54" s="1"/>
  <c r="B53"/>
  <c r="E53" s="1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103" s="1"/>
  <c r="C52"/>
  <c r="I52" s="1"/>
  <c r="C51"/>
  <c r="I51" s="1"/>
  <c r="C50"/>
  <c r="I50" s="1"/>
  <c r="C49"/>
  <c r="I49" s="1"/>
  <c r="C48"/>
  <c r="I48" s="1"/>
  <c r="C47"/>
  <c r="I47" s="1"/>
  <c r="C46"/>
  <c r="I46" s="1"/>
  <c r="C45"/>
  <c r="I45" s="1"/>
  <c r="C44"/>
  <c r="I44" s="1"/>
  <c r="C43"/>
  <c r="I43" s="1"/>
  <c r="C42"/>
  <c r="I42" s="1"/>
  <c r="C41"/>
  <c r="I41" s="1"/>
  <c r="C40"/>
  <c r="I40" s="1"/>
  <c r="C39"/>
  <c r="I39" s="1"/>
  <c r="C38"/>
  <c r="I38" s="1"/>
  <c r="C37"/>
  <c r="I37" s="1"/>
  <c r="C36"/>
  <c r="I36" s="1"/>
  <c r="C35"/>
  <c r="I35" s="1"/>
  <c r="C34"/>
  <c r="I34" s="1"/>
  <c r="C33"/>
  <c r="I33" s="1"/>
  <c r="C32"/>
  <c r="I32" s="1"/>
  <c r="C31"/>
  <c r="I31" s="1"/>
  <c r="C30"/>
  <c r="I30" s="1"/>
  <c r="C29"/>
  <c r="I29" s="1"/>
  <c r="C28"/>
  <c r="I28" s="1"/>
  <c r="C27"/>
  <c r="I27" s="1"/>
  <c r="C26"/>
  <c r="I26" s="1"/>
  <c r="C25"/>
  <c r="I25" s="1"/>
  <c r="C24"/>
  <c r="I24" s="1"/>
  <c r="C23"/>
  <c r="I23" s="1"/>
  <c r="C22"/>
  <c r="I22" s="1"/>
  <c r="C21"/>
  <c r="I21" s="1"/>
  <c r="C20"/>
  <c r="I20" s="1"/>
  <c r="C19"/>
  <c r="I19" s="1"/>
  <c r="C18"/>
  <c r="I18" s="1"/>
  <c r="C17"/>
  <c r="I17" s="1"/>
  <c r="C16"/>
  <c r="I16" s="1"/>
  <c r="C15"/>
  <c r="I15" s="1"/>
  <c r="C14"/>
  <c r="I14" s="1"/>
  <c r="C13"/>
  <c r="I13" s="1"/>
  <c r="C12"/>
  <c r="I12" s="1"/>
  <c r="C11"/>
  <c r="I11" s="1"/>
  <c r="C10"/>
  <c r="I10" s="1"/>
  <c r="C9"/>
  <c r="I9" s="1"/>
  <c r="C8"/>
  <c r="I8" s="1"/>
  <c r="C7"/>
  <c r="I7" s="1"/>
  <c r="C6"/>
  <c r="I6" s="1"/>
  <c r="C5"/>
  <c r="I5" s="1"/>
  <c r="C4"/>
  <c r="I4" s="1"/>
  <c r="C3"/>
  <c r="I3" s="1"/>
  <c r="B52"/>
  <c r="E52" s="1"/>
  <c r="B51"/>
  <c r="E51" s="1"/>
  <c r="B50"/>
  <c r="E50" s="1"/>
  <c r="B49"/>
  <c r="E49" s="1"/>
  <c r="B48"/>
  <c r="E48" s="1"/>
  <c r="B47"/>
  <c r="E47" s="1"/>
  <c r="B46"/>
  <c r="E46" s="1"/>
  <c r="B45"/>
  <c r="E45" s="1"/>
  <c r="B44"/>
  <c r="E44" s="1"/>
  <c r="B43"/>
  <c r="E43" s="1"/>
  <c r="B42"/>
  <c r="E42" s="1"/>
  <c r="B41"/>
  <c r="E41" s="1"/>
  <c r="B40"/>
  <c r="E40" s="1"/>
  <c r="B39"/>
  <c r="E39" s="1"/>
  <c r="B38"/>
  <c r="E38" s="1"/>
  <c r="B37"/>
  <c r="E37" s="1"/>
  <c r="B36"/>
  <c r="E36" s="1"/>
  <c r="B35"/>
  <c r="E35" s="1"/>
  <c r="B34"/>
  <c r="E34" s="1"/>
  <c r="B33"/>
  <c r="E33" s="1"/>
  <c r="B32"/>
  <c r="E32" s="1"/>
  <c r="B31"/>
  <c r="E31" s="1"/>
  <c r="B30"/>
  <c r="E30" s="1"/>
  <c r="B29"/>
  <c r="E29" s="1"/>
  <c r="B28"/>
  <c r="E28" s="1"/>
  <c r="B27"/>
  <c r="E27" s="1"/>
  <c r="B26"/>
  <c r="E26" s="1"/>
  <c r="B25"/>
  <c r="E25" s="1"/>
  <c r="B24"/>
  <c r="E24" s="1"/>
  <c r="B23"/>
  <c r="E23" s="1"/>
  <c r="B22"/>
  <c r="E22" s="1"/>
  <c r="B21"/>
  <c r="E21" s="1"/>
  <c r="B20"/>
  <c r="E20" s="1"/>
  <c r="B19"/>
  <c r="E19" s="1"/>
  <c r="B18"/>
  <c r="E18" s="1"/>
  <c r="B17"/>
  <c r="E17" s="1"/>
  <c r="B16"/>
  <c r="E16" s="1"/>
  <c r="B15"/>
  <c r="E15" s="1"/>
  <c r="B14"/>
  <c r="E14" s="1"/>
  <c r="B13"/>
  <c r="E13" s="1"/>
  <c r="B12"/>
  <c r="E12" s="1"/>
  <c r="B11"/>
  <c r="E11" s="1"/>
  <c r="B10"/>
  <c r="E10" s="1"/>
  <c r="B9"/>
  <c r="E9" s="1"/>
  <c r="B8"/>
  <c r="E8" s="1"/>
  <c r="B7"/>
  <c r="E7" s="1"/>
  <c r="B6"/>
  <c r="E6" s="1"/>
  <c r="B5"/>
  <c r="E5" s="1"/>
  <c r="B4"/>
  <c r="E4" s="1"/>
  <c r="B3"/>
  <c r="E3" s="1"/>
  <c r="E103" s="1"/>
  <c r="T19" i="10"/>
  <c r="S19"/>
  <c r="R19"/>
  <c r="O17"/>
  <c r="B50" i="8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1"/>
  <c r="B50" i="6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1"/>
  <c r="B50" i="4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1"/>
  <c r="B52" s="1"/>
  <c r="G4" i="10" s="1"/>
  <c r="B50" i="7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2" i="14" s="1"/>
  <c r="B11" i="7"/>
  <c r="B11" i="14" s="1"/>
  <c r="B10" i="7"/>
  <c r="B10" i="14" s="1"/>
  <c r="B9" i="7"/>
  <c r="B9" i="14" s="1"/>
  <c r="B8" i="7"/>
  <c r="B8" i="14" s="1"/>
  <c r="B7" i="7"/>
  <c r="B7" i="14" s="1"/>
  <c r="B6" i="7"/>
  <c r="B6" i="14" s="1"/>
  <c r="B5" i="7"/>
  <c r="B5" i="14" s="1"/>
  <c r="B4" i="7"/>
  <c r="B4" i="14" s="1"/>
  <c r="B3" i="7"/>
  <c r="B3" i="14" s="1"/>
  <c r="B2" i="7"/>
  <c r="B1"/>
  <c r="B50" i="5"/>
  <c r="A50" i="14" s="1"/>
  <c r="B49" i="5"/>
  <c r="A49" i="14" s="1"/>
  <c r="B48" i="5"/>
  <c r="A48" i="14" s="1"/>
  <c r="B47" i="5"/>
  <c r="A47" i="14" s="1"/>
  <c r="B46" i="5"/>
  <c r="A46" i="14" s="1"/>
  <c r="B45" i="5"/>
  <c r="A45" i="14" s="1"/>
  <c r="B44" i="5"/>
  <c r="A44" i="14" s="1"/>
  <c r="B43" i="5"/>
  <c r="A43" i="14" s="1"/>
  <c r="B42" i="5"/>
  <c r="A42" i="14" s="1"/>
  <c r="B41" i="5"/>
  <c r="A41" i="14" s="1"/>
  <c r="B40" i="5"/>
  <c r="A40" i="14" s="1"/>
  <c r="B39" i="5"/>
  <c r="A39" i="14" s="1"/>
  <c r="B38" i="5"/>
  <c r="A38" i="14" s="1"/>
  <c r="B37" i="5"/>
  <c r="A37" i="14" s="1"/>
  <c r="B36" i="5"/>
  <c r="A36" i="14" s="1"/>
  <c r="B35" i="5"/>
  <c r="A35" i="14" s="1"/>
  <c r="B34" i="5"/>
  <c r="A34" i="14" s="1"/>
  <c r="B33" i="5"/>
  <c r="A33" i="14" s="1"/>
  <c r="B32" i="5"/>
  <c r="A32" i="14" s="1"/>
  <c r="B31" i="5"/>
  <c r="A31" i="14" s="1"/>
  <c r="B30" i="5"/>
  <c r="A30" i="14" s="1"/>
  <c r="B29" i="5"/>
  <c r="A29" i="14" s="1"/>
  <c r="B28" i="5"/>
  <c r="A28" i="14" s="1"/>
  <c r="B27" i="5"/>
  <c r="A27" i="14" s="1"/>
  <c r="B26" i="5"/>
  <c r="A26" i="14" s="1"/>
  <c r="B25" i="5"/>
  <c r="A25" i="14" s="1"/>
  <c r="B24" i="5"/>
  <c r="A24" i="14" s="1"/>
  <c r="B23" i="5"/>
  <c r="A23" i="14" s="1"/>
  <c r="B22" i="5"/>
  <c r="A22" i="14" s="1"/>
  <c r="B21" i="5"/>
  <c r="A21" i="14" s="1"/>
  <c r="B20" i="5"/>
  <c r="A20" i="14" s="1"/>
  <c r="B19" i="5"/>
  <c r="A19" i="14" s="1"/>
  <c r="B18" i="5"/>
  <c r="A18" i="14" s="1"/>
  <c r="B17" i="5"/>
  <c r="A17" i="14" s="1"/>
  <c r="B16" i="5"/>
  <c r="A16" i="14" s="1"/>
  <c r="B15" i="5"/>
  <c r="A15" i="14" s="1"/>
  <c r="B14" i="5"/>
  <c r="A14" i="14" s="1"/>
  <c r="B13" i="5"/>
  <c r="A13" i="14" s="1"/>
  <c r="B12" i="5"/>
  <c r="A12" i="14" s="1"/>
  <c r="B11" i="5"/>
  <c r="A11" i="14" s="1"/>
  <c r="B10" i="5"/>
  <c r="A10" i="14" s="1"/>
  <c r="B9" i="5"/>
  <c r="A9" i="14" s="1"/>
  <c r="B8" i="5"/>
  <c r="A8" i="14" s="1"/>
  <c r="B7" i="5"/>
  <c r="A7" i="14" s="1"/>
  <c r="B6" i="5"/>
  <c r="A6" i="14" s="1"/>
  <c r="B5" i="5"/>
  <c r="A5" i="14" s="1"/>
  <c r="B4" i="5"/>
  <c r="A4" i="14" s="1"/>
  <c r="B3" i="5"/>
  <c r="A3" i="14" s="1"/>
  <c r="B2" i="5"/>
  <c r="A2" i="14" s="1"/>
  <c r="B1" i="5"/>
  <c r="A1" i="14" s="1"/>
  <c r="B50" i="3"/>
  <c r="C50" i="14" s="1"/>
  <c r="B49" i="3"/>
  <c r="C49" i="14" s="1"/>
  <c r="B48" i="3"/>
  <c r="C48" i="14" s="1"/>
  <c r="B47" i="3"/>
  <c r="C47" i="14" s="1"/>
  <c r="B46" i="3"/>
  <c r="C46" i="14" s="1"/>
  <c r="B45" i="3"/>
  <c r="C45" i="14" s="1"/>
  <c r="B44" i="3"/>
  <c r="C44" i="14" s="1"/>
  <c r="B43" i="3"/>
  <c r="C43" i="14" s="1"/>
  <c r="B42" i="3"/>
  <c r="C42" i="14" s="1"/>
  <c r="B41" i="3"/>
  <c r="C41" i="14" s="1"/>
  <c r="B40" i="3"/>
  <c r="C40" i="14" s="1"/>
  <c r="B39" i="3"/>
  <c r="C39" i="14" s="1"/>
  <c r="B38" i="3"/>
  <c r="C38" i="14" s="1"/>
  <c r="B37" i="3"/>
  <c r="C37" i="14" s="1"/>
  <c r="B36" i="3"/>
  <c r="C36" i="14" s="1"/>
  <c r="B35" i="3"/>
  <c r="C35" i="14" s="1"/>
  <c r="B34" i="3"/>
  <c r="C34" i="14" s="1"/>
  <c r="B33" i="3"/>
  <c r="C33" i="14" s="1"/>
  <c r="B32" i="3"/>
  <c r="C32" i="14" s="1"/>
  <c r="B31" i="3"/>
  <c r="C31" i="14" s="1"/>
  <c r="B30" i="3"/>
  <c r="C30" i="14" s="1"/>
  <c r="B29" i="3"/>
  <c r="C29" i="14" s="1"/>
  <c r="B28" i="3"/>
  <c r="C28" i="14" s="1"/>
  <c r="B27" i="3"/>
  <c r="C27" i="14" s="1"/>
  <c r="B26" i="3"/>
  <c r="C26" i="14" s="1"/>
  <c r="B25" i="3"/>
  <c r="C25" i="14" s="1"/>
  <c r="B24" i="3"/>
  <c r="C24" i="14" s="1"/>
  <c r="B23" i="3"/>
  <c r="C23" i="14" s="1"/>
  <c r="B22" i="3"/>
  <c r="C22" i="14" s="1"/>
  <c r="B21" i="3"/>
  <c r="C21" i="14" s="1"/>
  <c r="B20" i="3"/>
  <c r="C20" i="14" s="1"/>
  <c r="B19" i="3"/>
  <c r="C19" i="14" s="1"/>
  <c r="B18" i="3"/>
  <c r="C18" i="14" s="1"/>
  <c r="B17" i="3"/>
  <c r="C17" i="14" s="1"/>
  <c r="B16" i="3"/>
  <c r="C16" i="14" s="1"/>
  <c r="B15" i="3"/>
  <c r="C15" i="14" s="1"/>
  <c r="B14" i="3"/>
  <c r="C14" i="14" s="1"/>
  <c r="B13" i="3"/>
  <c r="C13" i="14" s="1"/>
  <c r="B12" i="3"/>
  <c r="C12" i="14" s="1"/>
  <c r="B11" i="3"/>
  <c r="C11" i="14" s="1"/>
  <c r="B10" i="3"/>
  <c r="C10" i="14" s="1"/>
  <c r="B9" i="3"/>
  <c r="C9" i="14" s="1"/>
  <c r="B8" i="3"/>
  <c r="C8" i="14" s="1"/>
  <c r="B7" i="3"/>
  <c r="C7" i="14" s="1"/>
  <c r="B6" i="3"/>
  <c r="C6" i="14" s="1"/>
  <c r="B5" i="3"/>
  <c r="C5" i="14" s="1"/>
  <c r="B4" i="3"/>
  <c r="C4" i="14" s="1"/>
  <c r="B3" i="3"/>
  <c r="C3" i="14" s="1"/>
  <c r="B2" i="3"/>
  <c r="C2" i="14" s="1"/>
  <c r="B1" i="3"/>
  <c r="C1" i="14" s="1"/>
  <c r="E51" i="1"/>
  <c r="E53" i="2"/>
  <c r="E52"/>
  <c r="E51"/>
  <c r="E53" i="1"/>
  <c r="E52"/>
  <c r="H73" i="16" l="1"/>
  <c r="H89"/>
  <c r="H69"/>
  <c r="H77"/>
  <c r="H85"/>
  <c r="H93"/>
  <c r="H101"/>
  <c r="H97"/>
  <c r="H3"/>
  <c r="J3" s="1"/>
  <c r="I4"/>
  <c r="H5"/>
  <c r="I6"/>
  <c r="H7"/>
  <c r="I8"/>
  <c r="H9"/>
  <c r="I10"/>
  <c r="H11"/>
  <c r="I12"/>
  <c r="H13"/>
  <c r="I14"/>
  <c r="H15"/>
  <c r="I16"/>
  <c r="H17"/>
  <c r="I18"/>
  <c r="H19"/>
  <c r="I20"/>
  <c r="H21"/>
  <c r="I22"/>
  <c r="H23"/>
  <c r="I24"/>
  <c r="H25"/>
  <c r="I26"/>
  <c r="H27"/>
  <c r="I28"/>
  <c r="H29"/>
  <c r="I30"/>
  <c r="H31"/>
  <c r="I32"/>
  <c r="H33"/>
  <c r="I34"/>
  <c r="H35"/>
  <c r="I36"/>
  <c r="H37"/>
  <c r="I38"/>
  <c r="H39"/>
  <c r="I40"/>
  <c r="H41"/>
  <c r="I42"/>
  <c r="H43"/>
  <c r="I44"/>
  <c r="H45"/>
  <c r="I46"/>
  <c r="H47"/>
  <c r="I48"/>
  <c r="H49"/>
  <c r="I50"/>
  <c r="H51"/>
  <c r="I52"/>
  <c r="H53"/>
  <c r="I54"/>
  <c r="H55"/>
  <c r="I56"/>
  <c r="H57"/>
  <c r="I58"/>
  <c r="H59"/>
  <c r="I60"/>
  <c r="H61"/>
  <c r="I62"/>
  <c r="H63"/>
  <c r="I64"/>
  <c r="H65"/>
  <c r="I66"/>
  <c r="H67"/>
  <c r="J69"/>
  <c r="H71"/>
  <c r="J73"/>
  <c r="H75"/>
  <c r="J77"/>
  <c r="H79"/>
  <c r="J81"/>
  <c r="H83"/>
  <c r="J85"/>
  <c r="H87"/>
  <c r="J89"/>
  <c r="H91"/>
  <c r="J93"/>
  <c r="H95"/>
  <c r="J97"/>
  <c r="H99"/>
  <c r="J101"/>
  <c r="H103"/>
  <c r="J5"/>
  <c r="J7"/>
  <c r="J9"/>
  <c r="J11"/>
  <c r="J13"/>
  <c r="J15"/>
  <c r="J17"/>
  <c r="J19"/>
  <c r="J21"/>
  <c r="J23"/>
  <c r="J25"/>
  <c r="J27"/>
  <c r="J29"/>
  <c r="J31"/>
  <c r="J33"/>
  <c r="J35"/>
  <c r="J37"/>
  <c r="J39"/>
  <c r="J41"/>
  <c r="J43"/>
  <c r="J45"/>
  <c r="J47"/>
  <c r="J49"/>
  <c r="J51"/>
  <c r="J53"/>
  <c r="J55"/>
  <c r="J57"/>
  <c r="J59"/>
  <c r="J61"/>
  <c r="J63"/>
  <c r="J65"/>
  <c r="J67"/>
  <c r="J71"/>
  <c r="J75"/>
  <c r="J79"/>
  <c r="J83"/>
  <c r="J87"/>
  <c r="J91"/>
  <c r="J95"/>
  <c r="J99"/>
  <c r="J103"/>
  <c r="H68"/>
  <c r="I68"/>
  <c r="F4"/>
  <c r="J4" s="1"/>
  <c r="F6"/>
  <c r="J6" s="1"/>
  <c r="F8"/>
  <c r="J8" s="1"/>
  <c r="F10"/>
  <c r="J10" s="1"/>
  <c r="F12"/>
  <c r="J12" s="1"/>
  <c r="F14"/>
  <c r="J14" s="1"/>
  <c r="F16"/>
  <c r="J16" s="1"/>
  <c r="F18"/>
  <c r="J18" s="1"/>
  <c r="F20"/>
  <c r="J20" s="1"/>
  <c r="F22"/>
  <c r="J22" s="1"/>
  <c r="F24"/>
  <c r="J24" s="1"/>
  <c r="F26"/>
  <c r="J26" s="1"/>
  <c r="F28"/>
  <c r="J28" s="1"/>
  <c r="F30"/>
  <c r="J30" s="1"/>
  <c r="F32"/>
  <c r="J32" s="1"/>
  <c r="F34"/>
  <c r="J34" s="1"/>
  <c r="F36"/>
  <c r="J36" s="1"/>
  <c r="F38"/>
  <c r="J38" s="1"/>
  <c r="F40"/>
  <c r="J40" s="1"/>
  <c r="F42"/>
  <c r="J42" s="1"/>
  <c r="F44"/>
  <c r="J44" s="1"/>
  <c r="F46"/>
  <c r="J46" s="1"/>
  <c r="F48"/>
  <c r="J48" s="1"/>
  <c r="F50"/>
  <c r="J50" s="1"/>
  <c r="F52"/>
  <c r="J52" s="1"/>
  <c r="F54"/>
  <c r="J54" s="1"/>
  <c r="F56"/>
  <c r="J56" s="1"/>
  <c r="F58"/>
  <c r="J58" s="1"/>
  <c r="F60"/>
  <c r="J60" s="1"/>
  <c r="F62"/>
  <c r="J62" s="1"/>
  <c r="F64"/>
  <c r="J64" s="1"/>
  <c r="F66"/>
  <c r="J66" s="1"/>
  <c r="F68"/>
  <c r="I70"/>
  <c r="J70" s="1"/>
  <c r="I72"/>
  <c r="J72" s="1"/>
  <c r="I74"/>
  <c r="J74" s="1"/>
  <c r="I76"/>
  <c r="J76" s="1"/>
  <c r="I78"/>
  <c r="J78" s="1"/>
  <c r="I80"/>
  <c r="J80" s="1"/>
  <c r="I82"/>
  <c r="J82" s="1"/>
  <c r="I84"/>
  <c r="J84" s="1"/>
  <c r="I86"/>
  <c r="J86" s="1"/>
  <c r="I88"/>
  <c r="J88" s="1"/>
  <c r="I90"/>
  <c r="J90" s="1"/>
  <c r="I92"/>
  <c r="J92" s="1"/>
  <c r="I94"/>
  <c r="J94" s="1"/>
  <c r="I96"/>
  <c r="J96" s="1"/>
  <c r="I98"/>
  <c r="J98" s="1"/>
  <c r="I100"/>
  <c r="J100" s="1"/>
  <c r="I102"/>
  <c r="J102" s="1"/>
  <c r="I103" i="15"/>
  <c r="C103"/>
  <c r="D104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B103"/>
  <c r="C104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B104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E51" i="11"/>
  <c r="E53"/>
  <c r="E55"/>
  <c r="E57"/>
  <c r="E59"/>
  <c r="E61"/>
  <c r="E63"/>
  <c r="E65"/>
  <c r="E67"/>
  <c r="E69"/>
  <c r="E71"/>
  <c r="E73"/>
  <c r="E75"/>
  <c r="E77"/>
  <c r="E79"/>
  <c r="E81"/>
  <c r="E83"/>
  <c r="E85"/>
  <c r="E87"/>
  <c r="E89"/>
  <c r="E91"/>
  <c r="E93"/>
  <c r="E95"/>
  <c r="E97"/>
  <c r="E99"/>
  <c r="D2" i="13"/>
  <c r="C14"/>
  <c r="C16"/>
  <c r="E52" i="11"/>
  <c r="E54"/>
  <c r="E56"/>
  <c r="E58"/>
  <c r="E60"/>
  <c r="E62"/>
  <c r="E64"/>
  <c r="E66"/>
  <c r="E68"/>
  <c r="E70"/>
  <c r="E72"/>
  <c r="E74"/>
  <c r="E76"/>
  <c r="E78"/>
  <c r="E80"/>
  <c r="E82"/>
  <c r="E84"/>
  <c r="E86"/>
  <c r="E88"/>
  <c r="E90"/>
  <c r="E92"/>
  <c r="E94"/>
  <c r="E96"/>
  <c r="E98"/>
  <c r="E100"/>
  <c r="B51" i="7"/>
  <c r="D3" i="10" s="1"/>
  <c r="D5" s="1"/>
  <c r="B1" i="14"/>
  <c r="B13"/>
  <c r="D13" i="13"/>
  <c r="B13"/>
  <c r="B15" i="14"/>
  <c r="D15" i="13"/>
  <c r="B15"/>
  <c r="B17" i="14"/>
  <c r="E17" i="13"/>
  <c r="D17"/>
  <c r="B17"/>
  <c r="B19" i="14"/>
  <c r="E19" i="13"/>
  <c r="C19"/>
  <c r="D19"/>
  <c r="B19"/>
  <c r="B21" i="14"/>
  <c r="E21" i="13"/>
  <c r="C21"/>
  <c r="D21"/>
  <c r="B21"/>
  <c r="B23" i="14"/>
  <c r="E23" i="13"/>
  <c r="C23"/>
  <c r="D23"/>
  <c r="B23"/>
  <c r="B25" i="14"/>
  <c r="E25" i="13"/>
  <c r="C25"/>
  <c r="D25"/>
  <c r="B25"/>
  <c r="B27" i="14"/>
  <c r="E27" i="13"/>
  <c r="C27"/>
  <c r="D27"/>
  <c r="B27"/>
  <c r="B29" i="14"/>
  <c r="E29" i="13"/>
  <c r="C29"/>
  <c r="D29"/>
  <c r="B29"/>
  <c r="B31" i="14"/>
  <c r="E31" i="13"/>
  <c r="C31"/>
  <c r="D31"/>
  <c r="B31"/>
  <c r="B33" i="14"/>
  <c r="E33" i="13"/>
  <c r="C33"/>
  <c r="D33"/>
  <c r="B33"/>
  <c r="B35" i="14"/>
  <c r="E35" i="13"/>
  <c r="C35"/>
  <c r="D35"/>
  <c r="B35"/>
  <c r="B37" i="14"/>
  <c r="E37" i="13"/>
  <c r="C37"/>
  <c r="D37"/>
  <c r="B37"/>
  <c r="B39" i="14"/>
  <c r="E39" i="13"/>
  <c r="C39"/>
  <c r="D39"/>
  <c r="B39"/>
  <c r="B41" i="14"/>
  <c r="E41" i="13"/>
  <c r="C41"/>
  <c r="D41"/>
  <c r="B41"/>
  <c r="B43" i="14"/>
  <c r="E43" i="13"/>
  <c r="C43"/>
  <c r="D43"/>
  <c r="B43"/>
  <c r="B45" i="14"/>
  <c r="E45" i="13"/>
  <c r="C45"/>
  <c r="D45"/>
  <c r="B45"/>
  <c r="B47" i="14"/>
  <c r="E47" i="13"/>
  <c r="C47"/>
  <c r="D47"/>
  <c r="B47"/>
  <c r="B49" i="14"/>
  <c r="E49" i="13"/>
  <c r="C49"/>
  <c r="D49"/>
  <c r="B49"/>
  <c r="E51"/>
  <c r="C51"/>
  <c r="D51"/>
  <c r="B51"/>
  <c r="E53"/>
  <c r="C53"/>
  <c r="D53"/>
  <c r="B53"/>
  <c r="E55"/>
  <c r="C55"/>
  <c r="D55"/>
  <c r="B55"/>
  <c r="E57"/>
  <c r="C57"/>
  <c r="D57"/>
  <c r="B57"/>
  <c r="E59"/>
  <c r="C59"/>
  <c r="D59"/>
  <c r="B59"/>
  <c r="E61"/>
  <c r="C61"/>
  <c r="D61"/>
  <c r="B61"/>
  <c r="E63"/>
  <c r="C63"/>
  <c r="D63"/>
  <c r="B63"/>
  <c r="E65"/>
  <c r="C65"/>
  <c r="D65"/>
  <c r="B65"/>
  <c r="E67"/>
  <c r="C67"/>
  <c r="D67"/>
  <c r="B67"/>
  <c r="E69"/>
  <c r="C69"/>
  <c r="D69"/>
  <c r="B69"/>
  <c r="E71"/>
  <c r="C71"/>
  <c r="D71"/>
  <c r="B71"/>
  <c r="E73"/>
  <c r="C73"/>
  <c r="D73"/>
  <c r="B73"/>
  <c r="E75"/>
  <c r="C75"/>
  <c r="D75"/>
  <c r="B75"/>
  <c r="E77"/>
  <c r="C77"/>
  <c r="D77"/>
  <c r="B77"/>
  <c r="E79"/>
  <c r="C79"/>
  <c r="D79"/>
  <c r="B79"/>
  <c r="E81"/>
  <c r="C81"/>
  <c r="D81"/>
  <c r="B81"/>
  <c r="E83"/>
  <c r="C83"/>
  <c r="D83"/>
  <c r="B83"/>
  <c r="E85"/>
  <c r="C85"/>
  <c r="D85"/>
  <c r="B85"/>
  <c r="E87"/>
  <c r="C87"/>
  <c r="D87"/>
  <c r="B87"/>
  <c r="E89"/>
  <c r="C89"/>
  <c r="D89"/>
  <c r="B89"/>
  <c r="E91"/>
  <c r="C91"/>
  <c r="D91"/>
  <c r="B91"/>
  <c r="E93"/>
  <c r="C93"/>
  <c r="D93"/>
  <c r="B93"/>
  <c r="E95"/>
  <c r="C95"/>
  <c r="D95"/>
  <c r="B95"/>
  <c r="E97"/>
  <c r="C97"/>
  <c r="D97"/>
  <c r="B97"/>
  <c r="E99"/>
  <c r="C99"/>
  <c r="D99"/>
  <c r="B99"/>
  <c r="B52" i="3"/>
  <c r="F4" i="10" s="1"/>
  <c r="D13" s="1"/>
  <c r="T21"/>
  <c r="B51" i="3"/>
  <c r="F3" i="10" s="1"/>
  <c r="R21"/>
  <c r="B51" i="5"/>
  <c r="B3" i="10" s="1"/>
  <c r="B51" i="4"/>
  <c r="G3" i="10" s="1"/>
  <c r="G5" s="1"/>
  <c r="B51" i="6"/>
  <c r="C3" i="10" s="1"/>
  <c r="B51" i="8"/>
  <c r="E3" i="10" s="1"/>
  <c r="B2" i="11"/>
  <c r="B4"/>
  <c r="B6"/>
  <c r="B8"/>
  <c r="B10"/>
  <c r="B12"/>
  <c r="B14"/>
  <c r="B16"/>
  <c r="B18"/>
  <c r="B20"/>
  <c r="B22"/>
  <c r="B24"/>
  <c r="B26"/>
  <c r="B28"/>
  <c r="B30"/>
  <c r="B32"/>
  <c r="B34"/>
  <c r="B36"/>
  <c r="B38"/>
  <c r="B40"/>
  <c r="B42"/>
  <c r="B44"/>
  <c r="B46"/>
  <c r="B48"/>
  <c r="B50"/>
  <c r="B52"/>
  <c r="B54"/>
  <c r="B56"/>
  <c r="B58"/>
  <c r="B60"/>
  <c r="B62"/>
  <c r="B64"/>
  <c r="B66"/>
  <c r="B68"/>
  <c r="B70"/>
  <c r="B72"/>
  <c r="B74"/>
  <c r="B76"/>
  <c r="B78"/>
  <c r="B80"/>
  <c r="B82"/>
  <c r="B84"/>
  <c r="B86"/>
  <c r="B88"/>
  <c r="B90"/>
  <c r="B92"/>
  <c r="B94"/>
  <c r="B96"/>
  <c r="B98"/>
  <c r="B100"/>
  <c r="C2"/>
  <c r="C4"/>
  <c r="C6"/>
  <c r="C8"/>
  <c r="C10"/>
  <c r="C12"/>
  <c r="C14"/>
  <c r="C16"/>
  <c r="C18"/>
  <c r="C20"/>
  <c r="C22"/>
  <c r="C24"/>
  <c r="C26"/>
  <c r="C28"/>
  <c r="C30"/>
  <c r="C32"/>
  <c r="C34"/>
  <c r="C36"/>
  <c r="C38"/>
  <c r="C40"/>
  <c r="C42"/>
  <c r="C44"/>
  <c r="C46"/>
  <c r="C48"/>
  <c r="C50"/>
  <c r="C52"/>
  <c r="C54"/>
  <c r="C56"/>
  <c r="C58"/>
  <c r="C60"/>
  <c r="C62"/>
  <c r="C64"/>
  <c r="C66"/>
  <c r="C68"/>
  <c r="C70"/>
  <c r="C72"/>
  <c r="C74"/>
  <c r="C76"/>
  <c r="C78"/>
  <c r="C80"/>
  <c r="C82"/>
  <c r="C84"/>
  <c r="C86"/>
  <c r="C88"/>
  <c r="C90"/>
  <c r="C92"/>
  <c r="C94"/>
  <c r="C96"/>
  <c r="C98"/>
  <c r="C100"/>
  <c r="D1"/>
  <c r="D3"/>
  <c r="D5"/>
  <c r="D7"/>
  <c r="D9"/>
  <c r="D11"/>
  <c r="D13"/>
  <c r="D15"/>
  <c r="D17"/>
  <c r="D19"/>
  <c r="D21"/>
  <c r="D23"/>
  <c r="D25"/>
  <c r="D27"/>
  <c r="D29"/>
  <c r="D31"/>
  <c r="D33"/>
  <c r="D35"/>
  <c r="D37"/>
  <c r="D39"/>
  <c r="D41"/>
  <c r="D43"/>
  <c r="D45"/>
  <c r="D47"/>
  <c r="D49"/>
  <c r="E2"/>
  <c r="E4"/>
  <c r="E6"/>
  <c r="E8"/>
  <c r="E10"/>
  <c r="E12"/>
  <c r="E14"/>
  <c r="E16"/>
  <c r="E18"/>
  <c r="E20"/>
  <c r="E22"/>
  <c r="E24"/>
  <c r="E26"/>
  <c r="E28"/>
  <c r="E30"/>
  <c r="E32"/>
  <c r="E34"/>
  <c r="E36"/>
  <c r="E38"/>
  <c r="E40"/>
  <c r="E42"/>
  <c r="E44"/>
  <c r="E46"/>
  <c r="E48"/>
  <c r="E50"/>
  <c r="D52"/>
  <c r="D54"/>
  <c r="D56"/>
  <c r="D58"/>
  <c r="D60"/>
  <c r="D62"/>
  <c r="D64"/>
  <c r="D66"/>
  <c r="D68"/>
  <c r="D70"/>
  <c r="D72"/>
  <c r="D74"/>
  <c r="D76"/>
  <c r="D78"/>
  <c r="D80"/>
  <c r="D82"/>
  <c r="D84"/>
  <c r="D86"/>
  <c r="D88"/>
  <c r="D90"/>
  <c r="D92"/>
  <c r="D94"/>
  <c r="D96"/>
  <c r="D98"/>
  <c r="D100"/>
  <c r="B1" i="13"/>
  <c r="D1"/>
  <c r="B2"/>
  <c r="B3"/>
  <c r="D3"/>
  <c r="B4"/>
  <c r="D4"/>
  <c r="B5"/>
  <c r="D5"/>
  <c r="B6"/>
  <c r="D6"/>
  <c r="B7"/>
  <c r="D7"/>
  <c r="B8"/>
  <c r="D8"/>
  <c r="B9"/>
  <c r="D9"/>
  <c r="B10"/>
  <c r="D10"/>
  <c r="B11"/>
  <c r="D11"/>
  <c r="B12"/>
  <c r="D12"/>
  <c r="C13"/>
  <c r="C15"/>
  <c r="C17"/>
  <c r="B52" i="7"/>
  <c r="D4" i="10" s="1"/>
  <c r="B2" i="14"/>
  <c r="B14"/>
  <c r="D14" i="13"/>
  <c r="B14"/>
  <c r="B16" i="14"/>
  <c r="D16" i="13"/>
  <c r="B16"/>
  <c r="E18"/>
  <c r="C18"/>
  <c r="B18" i="14"/>
  <c r="D18" i="13"/>
  <c r="B18"/>
  <c r="E20"/>
  <c r="C20"/>
  <c r="B20" i="14"/>
  <c r="D20" i="13"/>
  <c r="B20"/>
  <c r="E22"/>
  <c r="C22"/>
  <c r="B22" i="14"/>
  <c r="D22" i="13"/>
  <c r="B22"/>
  <c r="E24"/>
  <c r="C24"/>
  <c r="B24" i="14"/>
  <c r="D24" i="13"/>
  <c r="B24"/>
  <c r="E26"/>
  <c r="C26"/>
  <c r="B26" i="14"/>
  <c r="D26" i="13"/>
  <c r="B26"/>
  <c r="E28"/>
  <c r="C28"/>
  <c r="B28" i="14"/>
  <c r="D28" i="13"/>
  <c r="B28"/>
  <c r="E30"/>
  <c r="C30"/>
  <c r="B30" i="14"/>
  <c r="D30" i="13"/>
  <c r="B30"/>
  <c r="E32"/>
  <c r="C32"/>
  <c r="B32" i="14"/>
  <c r="D32" i="13"/>
  <c r="B32"/>
  <c r="E34"/>
  <c r="C34"/>
  <c r="B34" i="14"/>
  <c r="D34" i="13"/>
  <c r="B34"/>
  <c r="E36"/>
  <c r="C36"/>
  <c r="B36" i="14"/>
  <c r="D36" i="13"/>
  <c r="B36"/>
  <c r="E38"/>
  <c r="C38"/>
  <c r="B38" i="14"/>
  <c r="D38" i="13"/>
  <c r="B38"/>
  <c r="E40"/>
  <c r="C40"/>
  <c r="B40" i="14"/>
  <c r="D40" i="13"/>
  <c r="B40"/>
  <c r="E42"/>
  <c r="C42"/>
  <c r="B42" i="14"/>
  <c r="D42" i="13"/>
  <c r="B42"/>
  <c r="E44"/>
  <c r="C44"/>
  <c r="B44" i="14"/>
  <c r="D44" i="13"/>
  <c r="B44"/>
  <c r="E46"/>
  <c r="C46"/>
  <c r="B46" i="14"/>
  <c r="D46" i="13"/>
  <c r="B46"/>
  <c r="E48"/>
  <c r="C48"/>
  <c r="B48" i="14"/>
  <c r="D48" i="13"/>
  <c r="B48"/>
  <c r="E50"/>
  <c r="C50"/>
  <c r="B50" i="14"/>
  <c r="D50" i="13"/>
  <c r="B50"/>
  <c r="E52"/>
  <c r="C52"/>
  <c r="D52"/>
  <c r="B52"/>
  <c r="E54"/>
  <c r="C54"/>
  <c r="D54"/>
  <c r="B54"/>
  <c r="E56"/>
  <c r="C56"/>
  <c r="D56"/>
  <c r="B56"/>
  <c r="E58"/>
  <c r="C58"/>
  <c r="D58"/>
  <c r="B58"/>
  <c r="E60"/>
  <c r="C60"/>
  <c r="D60"/>
  <c r="B60"/>
  <c r="E62"/>
  <c r="C62"/>
  <c r="D62"/>
  <c r="B62"/>
  <c r="E64"/>
  <c r="C64"/>
  <c r="D64"/>
  <c r="B64"/>
  <c r="E66"/>
  <c r="C66"/>
  <c r="D66"/>
  <c r="B66"/>
  <c r="E68"/>
  <c r="C68"/>
  <c r="D68"/>
  <c r="B68"/>
  <c r="E70"/>
  <c r="C70"/>
  <c r="D70"/>
  <c r="B70"/>
  <c r="E72"/>
  <c r="C72"/>
  <c r="D72"/>
  <c r="B72"/>
  <c r="E74"/>
  <c r="C74"/>
  <c r="D74"/>
  <c r="B74"/>
  <c r="E76"/>
  <c r="C76"/>
  <c r="D76"/>
  <c r="B76"/>
  <c r="E78"/>
  <c r="C78"/>
  <c r="D78"/>
  <c r="B78"/>
  <c r="E80"/>
  <c r="C80"/>
  <c r="D80"/>
  <c r="B80"/>
  <c r="E82"/>
  <c r="C82"/>
  <c r="D82"/>
  <c r="B82"/>
  <c r="E84"/>
  <c r="C84"/>
  <c r="D84"/>
  <c r="B84"/>
  <c r="E86"/>
  <c r="C86"/>
  <c r="D86"/>
  <c r="B86"/>
  <c r="E88"/>
  <c r="C88"/>
  <c r="D88"/>
  <c r="B88"/>
  <c r="E90"/>
  <c r="C90"/>
  <c r="D90"/>
  <c r="B90"/>
  <c r="E92"/>
  <c r="C92"/>
  <c r="D92"/>
  <c r="B92"/>
  <c r="E94"/>
  <c r="C94"/>
  <c r="D94"/>
  <c r="B94"/>
  <c r="E96"/>
  <c r="C96"/>
  <c r="D96"/>
  <c r="B96"/>
  <c r="E98"/>
  <c r="C98"/>
  <c r="D98"/>
  <c r="B98"/>
  <c r="E100"/>
  <c r="C100"/>
  <c r="D100"/>
  <c r="B100"/>
  <c r="B52" i="5"/>
  <c r="B4" i="10" s="1"/>
  <c r="B13" s="1"/>
  <c r="B52" i="6"/>
  <c r="C4" i="10" s="1"/>
  <c r="B52" i="8"/>
  <c r="E4" i="10" s="1"/>
  <c r="B1" i="11"/>
  <c r="B3"/>
  <c r="B5"/>
  <c r="B7"/>
  <c r="B9"/>
  <c r="B11"/>
  <c r="B13"/>
  <c r="B15"/>
  <c r="B17"/>
  <c r="B19"/>
  <c r="B21"/>
  <c r="B23"/>
  <c r="B25"/>
  <c r="B27"/>
  <c r="B29"/>
  <c r="B31"/>
  <c r="B33"/>
  <c r="B35"/>
  <c r="B37"/>
  <c r="B39"/>
  <c r="B41"/>
  <c r="B43"/>
  <c r="B45"/>
  <c r="B47"/>
  <c r="B49"/>
  <c r="B51"/>
  <c r="B53"/>
  <c r="B55"/>
  <c r="B57"/>
  <c r="B59"/>
  <c r="B61"/>
  <c r="B63"/>
  <c r="B65"/>
  <c r="B67"/>
  <c r="B69"/>
  <c r="B71"/>
  <c r="B73"/>
  <c r="B75"/>
  <c r="B77"/>
  <c r="B79"/>
  <c r="B81"/>
  <c r="B83"/>
  <c r="B85"/>
  <c r="B87"/>
  <c r="B89"/>
  <c r="B91"/>
  <c r="B93"/>
  <c r="B95"/>
  <c r="B97"/>
  <c r="B99"/>
  <c r="C1"/>
  <c r="C3"/>
  <c r="C5"/>
  <c r="C7"/>
  <c r="C9"/>
  <c r="C11"/>
  <c r="C13"/>
  <c r="C15"/>
  <c r="C17"/>
  <c r="C19"/>
  <c r="C21"/>
  <c r="C23"/>
  <c r="C25"/>
  <c r="C27"/>
  <c r="C29"/>
  <c r="C31"/>
  <c r="C33"/>
  <c r="C35"/>
  <c r="C37"/>
  <c r="C39"/>
  <c r="C41"/>
  <c r="C43"/>
  <c r="C45"/>
  <c r="C47"/>
  <c r="C49"/>
  <c r="C51"/>
  <c r="C53"/>
  <c r="C55"/>
  <c r="C57"/>
  <c r="C59"/>
  <c r="C61"/>
  <c r="C63"/>
  <c r="C65"/>
  <c r="C67"/>
  <c r="C69"/>
  <c r="C71"/>
  <c r="C73"/>
  <c r="C75"/>
  <c r="C77"/>
  <c r="C79"/>
  <c r="C81"/>
  <c r="C83"/>
  <c r="C85"/>
  <c r="C87"/>
  <c r="C89"/>
  <c r="C91"/>
  <c r="C93"/>
  <c r="C95"/>
  <c r="C97"/>
  <c r="C99"/>
  <c r="D2"/>
  <c r="D4"/>
  <c r="D6"/>
  <c r="D8"/>
  <c r="D10"/>
  <c r="D12"/>
  <c r="D14"/>
  <c r="D16"/>
  <c r="D18"/>
  <c r="D20"/>
  <c r="D22"/>
  <c r="D24"/>
  <c r="D26"/>
  <c r="D28"/>
  <c r="D30"/>
  <c r="D32"/>
  <c r="D34"/>
  <c r="D36"/>
  <c r="D38"/>
  <c r="D40"/>
  <c r="D42"/>
  <c r="D44"/>
  <c r="D46"/>
  <c r="D48"/>
  <c r="D50"/>
  <c r="E1"/>
  <c r="E3"/>
  <c r="E5"/>
  <c r="E7"/>
  <c r="E9"/>
  <c r="E11"/>
  <c r="E13"/>
  <c r="E15"/>
  <c r="E17"/>
  <c r="E19"/>
  <c r="E21"/>
  <c r="E23"/>
  <c r="E25"/>
  <c r="E27"/>
  <c r="E29"/>
  <c r="E31"/>
  <c r="E33"/>
  <c r="E35"/>
  <c r="E37"/>
  <c r="E39"/>
  <c r="E41"/>
  <c r="E43"/>
  <c r="E45"/>
  <c r="E47"/>
  <c r="E49"/>
  <c r="D51"/>
  <c r="D53"/>
  <c r="D55"/>
  <c r="D57"/>
  <c r="D59"/>
  <c r="D61"/>
  <c r="D63"/>
  <c r="D65"/>
  <c r="D67"/>
  <c r="D69"/>
  <c r="D71"/>
  <c r="D73"/>
  <c r="D75"/>
  <c r="D77"/>
  <c r="D79"/>
  <c r="D81"/>
  <c r="D83"/>
  <c r="D85"/>
  <c r="D87"/>
  <c r="D89"/>
  <c r="D91"/>
  <c r="D93"/>
  <c r="D95"/>
  <c r="D97"/>
  <c r="D99"/>
  <c r="C1" i="13"/>
  <c r="E1"/>
  <c r="C2"/>
  <c r="E2"/>
  <c r="C3"/>
  <c r="E3"/>
  <c r="C4"/>
  <c r="E4"/>
  <c r="C5"/>
  <c r="E5"/>
  <c r="C6"/>
  <c r="E6"/>
  <c r="C7"/>
  <c r="E7"/>
  <c r="C8"/>
  <c r="E8"/>
  <c r="C9"/>
  <c r="E9"/>
  <c r="C10"/>
  <c r="E10"/>
  <c r="C11"/>
  <c r="E11"/>
  <c r="C12"/>
  <c r="E12"/>
  <c r="E13"/>
  <c r="E14"/>
  <c r="E15"/>
  <c r="E16"/>
  <c r="G7" i="10"/>
  <c r="G6"/>
  <c r="C5"/>
  <c r="C7" s="1"/>
  <c r="B5"/>
  <c r="B7" s="1"/>
  <c r="E5"/>
  <c r="E7" s="1"/>
  <c r="J68" i="16" l="1"/>
  <c r="J104"/>
  <c r="K103" i="15"/>
  <c r="G103"/>
  <c r="J103"/>
  <c r="F103"/>
  <c r="L103"/>
  <c r="H103"/>
  <c r="D6" i="10"/>
  <c r="D7"/>
  <c r="D8" s="1"/>
  <c r="F5"/>
  <c r="D12"/>
  <c r="C101" i="13"/>
  <c r="L14" i="10" s="1"/>
  <c r="E101" i="11"/>
  <c r="I15" i="10" s="1"/>
  <c r="D101" i="13"/>
  <c r="K15" i="10" s="1"/>
  <c r="D101" i="11"/>
  <c r="H15" i="10" s="1"/>
  <c r="B12"/>
  <c r="C12"/>
  <c r="E101" i="13"/>
  <c r="L15" i="10" s="1"/>
  <c r="C101" i="11"/>
  <c r="I14" i="10" s="1"/>
  <c r="I17" s="1"/>
  <c r="B101" i="11"/>
  <c r="H14" i="10" s="1"/>
  <c r="C13"/>
  <c r="B101" i="13"/>
  <c r="K14" i="10" s="1"/>
  <c r="S21"/>
  <c r="G8"/>
  <c r="B6"/>
  <c r="B8" s="1"/>
  <c r="E6"/>
  <c r="E8" s="1"/>
  <c r="C6"/>
  <c r="C8" s="1"/>
  <c r="F6" l="1"/>
  <c r="F7"/>
  <c r="L17"/>
  <c r="C14"/>
  <c r="C16" s="1"/>
  <c r="B14"/>
  <c r="B16" s="1"/>
  <c r="D14"/>
  <c r="D16" s="1"/>
  <c r="D15" l="1"/>
  <c r="D17" s="1"/>
  <c r="B15"/>
  <c r="B17" s="1"/>
  <c r="C15"/>
  <c r="C17" s="1"/>
  <c r="F8"/>
</calcChain>
</file>

<file path=xl/sharedStrings.xml><?xml version="1.0" encoding="utf-8"?>
<sst xmlns="http://schemas.openxmlformats.org/spreadsheetml/2006/main" count="4145" uniqueCount="1005">
  <si>
    <t>Ambrose Maloneys</t>
  </si>
  <si>
    <t>Solo Flute</t>
  </si>
  <si>
    <t>Eamonn Cotter.wav</t>
  </si>
  <si>
    <t>D</t>
  </si>
  <si>
    <t>Boy's of the Town</t>
  </si>
  <si>
    <t>Maria Murphy.wav</t>
  </si>
  <si>
    <t>Christmas Eve</t>
  </si>
  <si>
    <t>Bryan Duggan</t>
  </si>
  <si>
    <t>F</t>
  </si>
  <si>
    <t>Cooley's</t>
  </si>
  <si>
    <t>Bryan Duggan.wav</t>
  </si>
  <si>
    <t>Dan Breens</t>
  </si>
  <si>
    <t>Devaney's Goat</t>
  </si>
  <si>
    <t>Solo Tinwhistle</t>
  </si>
  <si>
    <t>Aideen.wav</t>
  </si>
  <si>
    <t>Fisherman's Island</t>
  </si>
  <si>
    <t>Solo Fiddle</t>
  </si>
  <si>
    <t>Colm.wav</t>
  </si>
  <si>
    <t>Jacksons</t>
  </si>
  <si>
    <t>Harry Bradley.wav</t>
  </si>
  <si>
    <t>Last Nights fun</t>
  </si>
  <si>
    <t>Willie Clancey Concert.wav</t>
  </si>
  <si>
    <t>Lough Gill</t>
  </si>
  <si>
    <t>Session</t>
  </si>
  <si>
    <t>Unknown.wav</t>
  </si>
  <si>
    <t>McFaddens Favourite</t>
  </si>
  <si>
    <t>Unknown</t>
  </si>
  <si>
    <t>Eb</t>
  </si>
  <si>
    <t>Micho Russell's</t>
  </si>
  <si>
    <t>Rolling in The Ryegrass</t>
  </si>
  <si>
    <t>Solo Pipes</t>
  </si>
  <si>
    <t>Emily.wav</t>
  </si>
  <si>
    <t>Sean Reid's</t>
  </si>
  <si>
    <t>Ships in Full Sail</t>
  </si>
  <si>
    <t>Sonny Martins</t>
  </si>
  <si>
    <t>Flute &amp; Fiddle Duet</t>
  </si>
  <si>
    <t>Bryan Duggan &amp; Colm Logue.wav</t>
  </si>
  <si>
    <t>Speed The Plow</t>
  </si>
  <si>
    <t>Flute &amp; Guitar</t>
  </si>
  <si>
    <t>Sweeny's Dream</t>
  </si>
  <si>
    <t>The Ashplant</t>
  </si>
  <si>
    <t>The Banshee</t>
  </si>
  <si>
    <t>The Boys of the Town</t>
  </si>
  <si>
    <t>Markus Asunta.wav</t>
  </si>
  <si>
    <t>The Bucks of Oranmore</t>
  </si>
  <si>
    <t>Packie Duignan .wav</t>
  </si>
  <si>
    <t>The Burned Old Man</t>
  </si>
  <si>
    <t>The College Groves</t>
  </si>
  <si>
    <t>Colm Logue.wav</t>
  </si>
  <si>
    <t>The Corner House</t>
  </si>
  <si>
    <t>Solo Concertina</t>
  </si>
  <si>
    <t>The Dublin Lassies</t>
  </si>
  <si>
    <t>The Dublin Reel</t>
  </si>
  <si>
    <t>The Earls Chair</t>
  </si>
  <si>
    <t>The Golden Keyboard</t>
  </si>
  <si>
    <t>Catherine McEvoy.wav</t>
  </si>
  <si>
    <t>The Green Mountain</t>
  </si>
  <si>
    <t>Frank Slocket.wav</t>
  </si>
  <si>
    <t>The Humours of Lissadell</t>
  </si>
  <si>
    <t>the Kilmovee Jig</t>
  </si>
  <si>
    <t>The Kilmovee Jig</t>
  </si>
  <si>
    <t>The Liffey Banks</t>
  </si>
  <si>
    <t>Flute Duet</t>
  </si>
  <si>
    <t>Bryan Duggan &amp; Maria Murphy.wav</t>
  </si>
  <si>
    <t>The Morning Star</t>
  </si>
  <si>
    <t>The Otters Holt</t>
  </si>
  <si>
    <t>The Ravelled Hank of yarn</t>
  </si>
  <si>
    <t>Solo Tin Whistle</t>
  </si>
  <si>
    <t>Bb</t>
  </si>
  <si>
    <t>The Reel of Rio</t>
  </si>
  <si>
    <t>The Roscommon Reel</t>
  </si>
  <si>
    <t>The Salamanka</t>
  </si>
  <si>
    <t>The Shaskeen</t>
  </si>
  <si>
    <t>The Skylark</t>
  </si>
  <si>
    <t>The Swallows Tail</t>
  </si>
  <si>
    <t>The Tarbolton</t>
  </si>
  <si>
    <t>Solo Accordion</t>
  </si>
  <si>
    <t>Donal Regan.wav</t>
  </si>
  <si>
    <t>Touch me if You  Dare</t>
  </si>
  <si>
    <t>Bryan Duggan &amp; Colm Sloan.wav</t>
  </si>
  <si>
    <t>Travers Jig</t>
  </si>
  <si>
    <t>Trim the Velvet</t>
  </si>
  <si>
    <t>Mick Mulvey.wav</t>
  </si>
  <si>
    <t>Young Tom Ennis</t>
  </si>
  <si>
    <t>Bryan Duggan &amp; Markus Asunta.wav</t>
  </si>
  <si>
    <t>Butlers of Glen Avenue</t>
  </si>
  <si>
    <t>Christy Barry's</t>
  </si>
  <si>
    <t>Colnel Fraziers</t>
  </si>
  <si>
    <t>Dave Sheridan</t>
  </si>
  <si>
    <t>Dinkey's</t>
  </si>
  <si>
    <t>Dowds # 9</t>
  </si>
  <si>
    <t>Dave Sheridan.wav</t>
  </si>
  <si>
    <t>Drowsie Maggie</t>
  </si>
  <si>
    <t>Matt Molloy</t>
  </si>
  <si>
    <t>Gorman's</t>
  </si>
  <si>
    <t>Green Fields of America</t>
  </si>
  <si>
    <t>C</t>
  </si>
  <si>
    <t>Happy to Meet sorry to Part</t>
  </si>
  <si>
    <t>Maria.wav</t>
  </si>
  <si>
    <t>Happy to Meet Sorry to Part</t>
  </si>
  <si>
    <t>Jackson's Bottle of Brandy</t>
  </si>
  <si>
    <t>MsMcleods</t>
  </si>
  <si>
    <t>O' Connolls Trip To Parliament</t>
  </si>
  <si>
    <t>Rob.wav</t>
  </si>
  <si>
    <t>Paddy in London</t>
  </si>
  <si>
    <t>Rakish Paddy</t>
  </si>
  <si>
    <t>Rolling in the Ryegrass</t>
  </si>
  <si>
    <t>Scarta Glen</t>
  </si>
  <si>
    <t>Strop the Razor</t>
  </si>
  <si>
    <t>The 5 Mile Chase</t>
  </si>
  <si>
    <t>The Banks of the Ilen</t>
  </si>
  <si>
    <t>The Bells of Tipperary</t>
  </si>
  <si>
    <t>Flute and Pipes</t>
  </si>
  <si>
    <t>Bryan &amp; Emily.wav</t>
  </si>
  <si>
    <t>Packie Duignan.wav</t>
  </si>
  <si>
    <t>The Galway Rambler</t>
  </si>
  <si>
    <t>The Golden keyboard</t>
  </si>
  <si>
    <t>The Goosberry Bush</t>
  </si>
  <si>
    <t>The Green Groves of Erin</t>
  </si>
  <si>
    <t>The Green Mountaion</t>
  </si>
  <si>
    <t>The Humours of Ballyloughlin</t>
  </si>
  <si>
    <t>The Humours of Loughrea</t>
  </si>
  <si>
    <t>The Jolly Clamdiggers</t>
  </si>
  <si>
    <t>The Killaval</t>
  </si>
  <si>
    <t>The Lilting Fisherman</t>
  </si>
  <si>
    <t>The Sporting Pitchfork</t>
  </si>
  <si>
    <t>The Virginia</t>
  </si>
  <si>
    <t>Touch me if You dare</t>
  </si>
  <si>
    <t>Upstairs in a tent</t>
  </si>
  <si>
    <t>Average</t>
  </si>
  <si>
    <t>Min</t>
  </si>
  <si>
    <t>Max</t>
  </si>
  <si>
    <t>Ambrose Maloneys - Solo Flute - Eamonn Cotter.wav</t>
  </si>
  <si>
    <t>Ambrose Moloney's</t>
  </si>
  <si>
    <t>Maid of Mount Kisco, The</t>
  </si>
  <si>
    <t>Ceili na gCnoc</t>
  </si>
  <si>
    <t>Coalminer's Reel, The</t>
  </si>
  <si>
    <t>Coach Road to Sligo, The</t>
  </si>
  <si>
    <t>Jolly Tinker, The</t>
  </si>
  <si>
    <t>Ah, Surely!</t>
  </si>
  <si>
    <t>Ship in Full Sail, The</t>
  </si>
  <si>
    <t>Boy's of the Town - Solo Flute - Maria Murphy.wav</t>
  </si>
  <si>
    <t>Boy in the Boat, The</t>
  </si>
  <si>
    <t>Famous Ballymote</t>
  </si>
  <si>
    <t>no name</t>
  </si>
  <si>
    <t>Peter O'Byrne's Fancy</t>
  </si>
  <si>
    <t>Yellow Wattle, The</t>
  </si>
  <si>
    <t>Gander in the Pratie Hole, The</t>
  </si>
  <si>
    <t>Banks of the Shannon, The</t>
  </si>
  <si>
    <t>Flowing Bowl, The</t>
  </si>
  <si>
    <t>Up and about in the Morning</t>
  </si>
  <si>
    <t>Wallop the Spot</t>
  </si>
  <si>
    <t>Christmas Eve - Solo Flute - Bryan Duggan - [F].wav</t>
  </si>
  <si>
    <t>Galway Rambler, The</t>
  </si>
  <si>
    <t>Jackson's Mistake</t>
  </si>
  <si>
    <t>Touch Me If You Dare</t>
  </si>
  <si>
    <t>For the Sakes of Old Decency</t>
  </si>
  <si>
    <t>Lark on the Strand, The</t>
  </si>
  <si>
    <t>Cooley's - Solo Flute - Bryan Duggan.wav</t>
  </si>
  <si>
    <t>Coen's Memories</t>
  </si>
  <si>
    <t>Mrs. O'Sullivan's Jig</t>
  </si>
  <si>
    <t>O'Gallagher's Frolics</t>
  </si>
  <si>
    <t>Virginia, The</t>
  </si>
  <si>
    <t>Lark in the Morning, The</t>
  </si>
  <si>
    <t>Killavel Jig, The</t>
  </si>
  <si>
    <t>Condon's Frolics</t>
  </si>
  <si>
    <t>Dan Breens - Solo Flute - Maria Murphy.wav</t>
  </si>
  <si>
    <t>Dan Breen's</t>
  </si>
  <si>
    <t>Swallow, The</t>
  </si>
  <si>
    <t>Sporting Paddy</t>
  </si>
  <si>
    <t>Dandy Denny Cronin</t>
  </si>
  <si>
    <t>Abbey Reel, The</t>
  </si>
  <si>
    <t>Cashmere Shawl, The</t>
  </si>
  <si>
    <t>Patsy Hanley's</t>
  </si>
  <si>
    <t>Lilting Banshee, The</t>
  </si>
  <si>
    <t>Devaney's Goat - Solo Tinwhistle - Aideen.wav</t>
  </si>
  <si>
    <t>Devanny's Goat</t>
  </si>
  <si>
    <t>Miss Monaghan</t>
  </si>
  <si>
    <t>Bucks of Oranmore, The</t>
  </si>
  <si>
    <t>Killarney Boys of Pleasure</t>
  </si>
  <si>
    <t>Green Mountain, The</t>
  </si>
  <si>
    <t>Boys of the Lough, The</t>
  </si>
  <si>
    <t>Anderson's</t>
  </si>
  <si>
    <t>Michael Cramer's</t>
  </si>
  <si>
    <t>Fisherman's Island - Solo Fiddle - Colm.wav</t>
  </si>
  <si>
    <t>John Stewart's</t>
  </si>
  <si>
    <t>Woods of Old Limerick, The</t>
  </si>
  <si>
    <t>John Doherty's</t>
  </si>
  <si>
    <t>Scartaglen Reel, The</t>
  </si>
  <si>
    <t>Toss the Feathers</t>
  </si>
  <si>
    <t>Pipe on the Hob</t>
  </si>
  <si>
    <t>Jacksons - Solo Flute - Harry Bradley.wav</t>
  </si>
  <si>
    <t>Jackson's</t>
  </si>
  <si>
    <t>Broken Pledge, The</t>
  </si>
  <si>
    <t>Paddy Fahy's</t>
  </si>
  <si>
    <t>Soft Horse Reel, The</t>
  </si>
  <si>
    <t>Mills are Grinding, The</t>
  </si>
  <si>
    <t>Ships are Sailing</t>
  </si>
  <si>
    <t>Pigeon on the Gate, The</t>
  </si>
  <si>
    <t>Arthur Darley's Jig</t>
  </si>
  <si>
    <t>Last House in Connacht, The</t>
  </si>
  <si>
    <t>Last Nights fun - Solo Flute - Willie Clancey Concert.wav</t>
  </si>
  <si>
    <t>Farewell to Ireland</t>
  </si>
  <si>
    <t>Frieze Breeches, The</t>
  </si>
  <si>
    <t>Spike Island Lasses, The</t>
  </si>
  <si>
    <t>A Long Way From Home</t>
  </si>
  <si>
    <t>Black Rogue, The</t>
  </si>
  <si>
    <t>Collier's Jig, The</t>
  </si>
  <si>
    <t>Morrison's</t>
  </si>
  <si>
    <t>Lough Gill - Session - Unknown.wav</t>
  </si>
  <si>
    <t>Frost is all over, The</t>
  </si>
  <si>
    <t>Paddy's Return</t>
  </si>
  <si>
    <t>Kilfenora Jig, The</t>
  </si>
  <si>
    <t>Con McGinley's</t>
  </si>
  <si>
    <t>Sweeney's Dream</t>
  </si>
  <si>
    <t>When Sick is it Tea You Want?</t>
  </si>
  <si>
    <t>McFaddens Favourite - Session - Unknown - [Eb].wav</t>
  </si>
  <si>
    <t>McFadden's Favourite</t>
  </si>
  <si>
    <t>Eddie Moloney's</t>
  </si>
  <si>
    <t>Foxhunter's Reel, The</t>
  </si>
  <si>
    <t>Ballintra Lass, The</t>
  </si>
  <si>
    <t>Keel Row, The</t>
  </si>
  <si>
    <t>Cook in the Kitchen, The</t>
  </si>
  <si>
    <t>Micho Russell's - Solo Flute - Maria Murphy.wav</t>
  </si>
  <si>
    <t>Bimis ag \'Ol's ag P\'ogadh na mBan</t>
  </si>
  <si>
    <t>West Cork Reel, The</t>
  </si>
  <si>
    <t>Steampacket, The</t>
  </si>
  <si>
    <t>Crooked Road, The</t>
  </si>
  <si>
    <t>Trip to the Cottage, A</t>
  </si>
  <si>
    <t>Splendid Isolation</t>
  </si>
  <si>
    <t>Rolling in The Ryegrass - Solo Pipes - Emily.wav</t>
  </si>
  <si>
    <t>Jim Donoghue's</t>
  </si>
  <si>
    <t>Tailor's Thimble, The</t>
  </si>
  <si>
    <t>Up Leitrim</t>
  </si>
  <si>
    <t>Lady Ann Montgomery</t>
  </si>
  <si>
    <t>Jack Keane's Reel</t>
  </si>
  <si>
    <t>Clumsy Lover, The</t>
  </si>
  <si>
    <t>Sean Reid's - Solo Flute - Bryan Duggan - [F].wav</t>
  </si>
  <si>
    <t>Ewe Reel, The</t>
  </si>
  <si>
    <t>Peeler's Jacket, The</t>
  </si>
  <si>
    <t>Dogs among the Bushes, The</t>
  </si>
  <si>
    <t>Ships in Full Sail - Solo Flute - Bryan Duggan.wav</t>
  </si>
  <si>
    <t>Kerfunten Jig, The</t>
  </si>
  <si>
    <t>Katie's Fancy</t>
  </si>
  <si>
    <t>Mice in the Cupboard</t>
  </si>
  <si>
    <t>Kilmovee Jig, The</t>
  </si>
  <si>
    <t>Navvy on the Line, The</t>
  </si>
  <si>
    <t>Helvic Head</t>
  </si>
  <si>
    <t>Absent Minded Woman, The</t>
  </si>
  <si>
    <t>Sonny Martins - Flute &amp; Fiddle Duet - Bryan Duggan &amp; Colm Logue.wav</t>
  </si>
  <si>
    <t>Sonny Martin's</t>
  </si>
  <si>
    <t>Green Gates, The</t>
  </si>
  <si>
    <t>Sally Gardens, The</t>
  </si>
  <si>
    <t>Down the Broom</t>
  </si>
  <si>
    <t>Baltimore Salute, The</t>
  </si>
  <si>
    <t>Bag of Spuds, The</t>
  </si>
  <si>
    <t>Speed The Plow - Flute &amp; Guitar- Unknown - [F].wav</t>
  </si>
  <si>
    <t>McFarley's</t>
  </si>
  <si>
    <t>Crossing the Shannon</t>
  </si>
  <si>
    <t>Last Night's Fun</t>
  </si>
  <si>
    <t>Sweeny's Dream - Session - Unknown - [Eb].wav</t>
  </si>
  <si>
    <t>Fantastic Reel, The</t>
  </si>
  <si>
    <t>Saitheadh a' Bh\'aid</t>
  </si>
  <si>
    <t>Glen Road to Carrick, The</t>
  </si>
  <si>
    <t>Rose in the Heather, The</t>
  </si>
  <si>
    <t>Lady Montgomery</t>
  </si>
  <si>
    <t>McDonagh's</t>
  </si>
  <si>
    <t>Fly in the Pint, The</t>
  </si>
  <si>
    <t>The Ashplant - Session - Unknown.wav</t>
  </si>
  <si>
    <t>Ashplant, The</t>
  </si>
  <si>
    <t>Donegal Reel, The</t>
  </si>
  <si>
    <t>Rambling Pitchfork, The</t>
  </si>
  <si>
    <t>Connaughtman's Rambles, The</t>
  </si>
  <si>
    <t>R\'il an Spiddal</t>
  </si>
  <si>
    <t>Love at the Endings</t>
  </si>
  <si>
    <t>The Banshee - Flute &amp; Fiddle Duet - Bryan Duggan &amp; Colm Logue.wav</t>
  </si>
  <si>
    <t>Banshee, The</t>
  </si>
  <si>
    <t>Conlon's Jig</t>
  </si>
  <si>
    <t>Eddie Kelly's #1</t>
  </si>
  <si>
    <t>Maid at the Well, The</t>
  </si>
  <si>
    <t>Traver's Jig</t>
  </si>
  <si>
    <t>Butlers of Glen Avenue, The</t>
  </si>
  <si>
    <t>Out on the Ocean</t>
  </si>
  <si>
    <t>Plough and the Stars, The</t>
  </si>
  <si>
    <t>Killavil Fancy, The</t>
  </si>
  <si>
    <t>The Boys of the Town - Solo Flute - Markus Asunta.wav</t>
  </si>
  <si>
    <t>Boys of the Town, The</t>
  </si>
  <si>
    <t>Saddle the Pony</t>
  </si>
  <si>
    <t>Miss McGuinness</t>
  </si>
  <si>
    <t>Sixpenny Money</t>
  </si>
  <si>
    <t>Jim Coleman's</t>
  </si>
  <si>
    <t>Finbar Dwyer's</t>
  </si>
  <si>
    <t>The Bucks of Oranmore - Solo Flute - Packie Duignan .wav</t>
  </si>
  <si>
    <t>Tinker's Daughter, The</t>
  </si>
  <si>
    <t>Strike the Gay Harp</t>
  </si>
  <si>
    <t>Lady on the Island, The</t>
  </si>
  <si>
    <t>Humours of Glendart, The</t>
  </si>
  <si>
    <t>The Burned Old Man - Solo Fiddle - Colm.wav</t>
  </si>
  <si>
    <t>Burnt Old Man, The</t>
  </si>
  <si>
    <t>Dingle Reel, The</t>
  </si>
  <si>
    <t>Spot the Wallop</t>
  </si>
  <si>
    <t>Munster Buttermilk</t>
  </si>
  <si>
    <t>Master McDermott</t>
  </si>
  <si>
    <t>The College Groves - Solo Fiddle - Colm Logue.wav</t>
  </si>
  <si>
    <t>College Groves, The</t>
  </si>
  <si>
    <t>Maid in the Meadow, The</t>
  </si>
  <si>
    <t>Repeal of the Union, The</t>
  </si>
  <si>
    <t>Wheels of the World, The</t>
  </si>
  <si>
    <t>Tempest, The</t>
  </si>
  <si>
    <t>Miss Patterson's Slipper</t>
  </si>
  <si>
    <t>East Clare Reel</t>
  </si>
  <si>
    <t>The Corner House - Solo Concertina - Maria Murphy.wav</t>
  </si>
  <si>
    <t>Corner House, The</t>
  </si>
  <si>
    <t>Crosses of Annagh, The</t>
  </si>
  <si>
    <t>Raheen Reel, The</t>
  </si>
  <si>
    <t>Fairhaired Boy, The</t>
  </si>
  <si>
    <t>Larry's Favourite</t>
  </si>
  <si>
    <t>Angry Peeler, The</t>
  </si>
  <si>
    <t>The Dublin Lassies - Session - Unknown - [Eb].wav</t>
  </si>
  <si>
    <t>Dublin Lasses, The</t>
  </si>
  <si>
    <t>Over the Moor to Peggy</t>
  </si>
  <si>
    <t>Mrs. Crehan's</t>
  </si>
  <si>
    <t>Duke of Leinster, The</t>
  </si>
  <si>
    <t>Boys of Portaferry, The</t>
  </si>
  <si>
    <t>The Dublin Reel - Session - Unknown - [Eb].wav</t>
  </si>
  <si>
    <t>Dublin Reel, The</t>
  </si>
  <si>
    <t>Mary o' the Wisp</t>
  </si>
  <si>
    <t>Geese in the Bog, The</t>
  </si>
  <si>
    <t>Wild Irishman, The</t>
  </si>
  <si>
    <t>Cloon Reel, The</t>
  </si>
  <si>
    <t>Paddy Carty's</t>
  </si>
  <si>
    <t>Graf Spee, The</t>
  </si>
  <si>
    <t>Mrs. Crotty's Christening</t>
  </si>
  <si>
    <t>Old Road to Garry, The</t>
  </si>
  <si>
    <t>The Earls Chair - Solo Pipes - Emily.wav</t>
  </si>
  <si>
    <t>Earl's Chair, The</t>
  </si>
  <si>
    <t>Gold Ring, The</t>
  </si>
  <si>
    <t>Lough Mountain</t>
  </si>
  <si>
    <t>Kevin Ryan's</t>
  </si>
  <si>
    <t>The Golden Keyboard - Solo Flute - Catherine McEvoy.wav</t>
  </si>
  <si>
    <t>Golden Keyboard, The</t>
  </si>
  <si>
    <t>Maid I Ne'er Forgot, The</t>
  </si>
  <si>
    <t>Fairhaired Mary</t>
  </si>
  <si>
    <t>Old Ruined Cottage in the Glen, The</t>
  </si>
  <si>
    <t>The Green Mountain - Solo Flute - Frank Slocket.wav</t>
  </si>
  <si>
    <t>Charlie Harris' Reel</t>
  </si>
  <si>
    <t>Maid behind the Bar, The</t>
  </si>
  <si>
    <t>The Humours of Lissadell - Flute &amp; Fiddle Duet - Bryan Duggan &amp; Colm Logue.wav</t>
  </si>
  <si>
    <t>Humours of Lissadell, The</t>
  </si>
  <si>
    <t>Martin Wynn's</t>
  </si>
  <si>
    <t>Glen of Aherlow, The</t>
  </si>
  <si>
    <t>Handsome Sally</t>
  </si>
  <si>
    <t>Reel of Bogie, The</t>
  </si>
  <si>
    <t>Chapel Bell, The</t>
  </si>
  <si>
    <t>the Kilmovee Jig - Solo Flute - Bryan Duggan - [F].wav</t>
  </si>
  <si>
    <t>Miss Walsh's Fancy</t>
  </si>
  <si>
    <t>Haunted House, The</t>
  </si>
  <si>
    <t>Craig's Pipes</t>
  </si>
  <si>
    <t>The Kilmovee Jig - Solo Tinwhistle - Bryan Duggan.wav</t>
  </si>
  <si>
    <t>Miss McKnight's</t>
  </si>
  <si>
    <t>The Liffey Banks - Flute Duet - Bryan Duggan &amp; Maria Murphy.wav</t>
  </si>
  <si>
    <t>Banks of the Liffey, The</t>
  </si>
  <si>
    <t>Hunter's Purse, The</t>
  </si>
  <si>
    <t>Happy Old Man, The</t>
  </si>
  <si>
    <t>House on the Hill, The</t>
  </si>
  <si>
    <t>London Lasses, The</t>
  </si>
  <si>
    <t>The Morning Star - Solo Flute - Maria Murphy.wav</t>
  </si>
  <si>
    <t>Morning Star, The</t>
  </si>
  <si>
    <t>Bush in Bloom, The</t>
  </si>
  <si>
    <t>Happy to Meet and Sorry to Part</t>
  </si>
  <si>
    <t>Thrush in the Straw, The</t>
  </si>
  <si>
    <t>Captain Kelly</t>
  </si>
  <si>
    <t>The Otters Holt - Solo Flute - Maria Murphy.wav</t>
  </si>
  <si>
    <t>Otter's Holt, The</t>
  </si>
  <si>
    <t>John Stenson's #1</t>
  </si>
  <si>
    <t>Miss Ramsey's</t>
  </si>
  <si>
    <t>Mullingar Races, The</t>
  </si>
  <si>
    <t>The Ravelled Hank of yarn - Solo Tin Whistle - Bryan Duggan - [Bb].wav</t>
  </si>
  <si>
    <t>Ravelled Hank of Yarn, The</t>
  </si>
  <si>
    <t>West Wind, The</t>
  </si>
  <si>
    <t>Kitty's Gone A-Milking</t>
  </si>
  <si>
    <t>Traveller, The</t>
  </si>
  <si>
    <t>The Reel of Rio - Flute Duet - Bryan Duggan &amp; Maria Murphy.wav</t>
  </si>
  <si>
    <t>Reel of Rio, The</t>
  </si>
  <si>
    <t>S'iomadh Rud a Chunnaic Mi</t>
  </si>
  <si>
    <t>The Roscommon Reel - Session - Unknown.wav</t>
  </si>
  <si>
    <t>Roscommon Reel, The</t>
  </si>
  <si>
    <t>First Month of Spring, The</t>
  </si>
  <si>
    <t>Walter Sammon's Grandmother</t>
  </si>
  <si>
    <t>Brendan McMahon's</t>
  </si>
  <si>
    <t>I Have No Money</t>
  </si>
  <si>
    <t>The Salamanka - Solo Fiddle - Colm Logue.wav</t>
  </si>
  <si>
    <t>Salamanca Reel, The</t>
  </si>
  <si>
    <t>Killavil Reel, The</t>
  </si>
  <si>
    <t>Girls of Castlebar, The</t>
  </si>
  <si>
    <t>Trip to Killarney, The</t>
  </si>
  <si>
    <t>Lord Gordon's Reel</t>
  </si>
  <si>
    <t>The Salamanka - Solo Tinwhistle - Bryan Duggan - [Bb].wav</t>
  </si>
  <si>
    <t>Boys of Sligo, The</t>
  </si>
  <si>
    <t>Biddy Maloney</t>
  </si>
  <si>
    <t>Wise Maid, The</t>
  </si>
  <si>
    <t>Priest and His Boots, The</t>
  </si>
  <si>
    <t>Torn Jacket, The</t>
  </si>
  <si>
    <t>The Shaskeen - Solo Flute - Maria Murphy.wav</t>
  </si>
  <si>
    <t>Shaskeen Reel, The</t>
  </si>
  <si>
    <t>Leg of the Duck, The</t>
  </si>
  <si>
    <t>Farewell to Milltown</t>
  </si>
  <si>
    <t>Paddy Kelly's</t>
  </si>
  <si>
    <t>The Skylark - Solo Flute - Bryan Duggan.wav</t>
  </si>
  <si>
    <t>Skylark, The</t>
  </si>
  <si>
    <t>Queen of the Fair, The</t>
  </si>
  <si>
    <t>King of the Pipers, The</t>
  </si>
  <si>
    <t>Jack Maguire's</t>
  </si>
  <si>
    <t>Speed the Plough</t>
  </si>
  <si>
    <t>The Swallows Tail - Solo Flute - Bryan Duggan - [F].wav</t>
  </si>
  <si>
    <t>Swallow's Tail, The</t>
  </si>
  <si>
    <t>Rainy Day, The</t>
  </si>
  <si>
    <t>Sligo Maid, The</t>
  </si>
  <si>
    <t>Eel in the Sink, The</t>
  </si>
  <si>
    <t>Rakes of Kildare, The</t>
  </si>
  <si>
    <t>Longford Collector, The</t>
  </si>
  <si>
    <t>The Tarbolton - Solo Accordion - Donal Regan.wav</t>
  </si>
  <si>
    <t>Tarbolton, The</t>
  </si>
  <si>
    <t>Swallowtail Jig, The</t>
  </si>
  <si>
    <t>Pull Out the Knife and Stick It In Again</t>
  </si>
  <si>
    <t>Sporting Molly</t>
  </si>
  <si>
    <t>Contentment is Wealth</t>
  </si>
  <si>
    <t>Apples in Winter</t>
  </si>
  <si>
    <t>Touch me if You  Dare - Flute &amp; Fiddle Duet - Bryan Duggan &amp; Colm Sloan.wav</t>
  </si>
  <si>
    <t>George White's Favourite</t>
  </si>
  <si>
    <t>Travers Jig - Solo Concertina - Maria Murphy.wav</t>
  </si>
  <si>
    <t>Kesh Jig, The</t>
  </si>
  <si>
    <t>Blooming Meadows, The</t>
  </si>
  <si>
    <t>Blarney Pilgrim, The</t>
  </si>
  <si>
    <t>Primrose Lass, The</t>
  </si>
  <si>
    <t>Come West Along the Road</t>
  </si>
  <si>
    <t>Mama's Pet</t>
  </si>
  <si>
    <t>Trim the Velvet - Solo Flute - Mick Mulvey.wav</t>
  </si>
  <si>
    <t>Kiss the Maid behind the Barrel</t>
  </si>
  <si>
    <t>Hairy Chested Frog, The</t>
  </si>
  <si>
    <t>Milliner's Daughter, The</t>
  </si>
  <si>
    <t>Young Tom Ennis - Flute Duet - Bryan Duggan &amp; Markus Asunta.wav</t>
  </si>
  <si>
    <t>Bryan O'Lynn</t>
  </si>
  <si>
    <t>Castle Jig, The</t>
  </si>
  <si>
    <t>Sonny Brogan's #2</t>
  </si>
  <si>
    <t>Scatter the Mud</t>
  </si>
  <si>
    <t>Limerick Tinker, The</t>
  </si>
  <si>
    <t>Frehan's #2</t>
  </si>
  <si>
    <t>Ambrose Maloneys - Solo Flute - Catherine McEvoy.wav</t>
  </si>
  <si>
    <t>Humours of Loughrea, The</t>
  </si>
  <si>
    <t>Old Copperplate, The</t>
  </si>
  <si>
    <t>Mug of Brown Ale, The</t>
  </si>
  <si>
    <t>Butlers of Glen Avenue - Solo Tinwhistle - Aideen.wav</t>
  </si>
  <si>
    <t>Lad O'Beirne's</t>
  </si>
  <si>
    <t>Turnpike Gate, The</t>
  </si>
  <si>
    <t>Drag Her round the Road</t>
  </si>
  <si>
    <t>Green Fields of Glentown, The</t>
  </si>
  <si>
    <t>Christy Barry's - Solo Tinwhistle - Aideen.wav</t>
  </si>
  <si>
    <t>Battering Ram, The</t>
  </si>
  <si>
    <t>Colnel Fraziers - Flute &amp; Guitar - Dave Sheridan - [Eb].wav</t>
  </si>
  <si>
    <t>Frainc a'Phoill's</t>
  </si>
  <si>
    <t>Colonel Frazer</t>
  </si>
  <si>
    <t>Humours of Ballyloughlin, The</t>
  </si>
  <si>
    <t>Concertina Reel, The</t>
  </si>
  <si>
    <t>Cooley's - Solo Flute - Maria Murphy.wav</t>
  </si>
  <si>
    <t>Belles of Tipperary, The</t>
  </si>
  <si>
    <t>Bobby Casey's</t>
  </si>
  <si>
    <t>Hills of Glenorchy, The</t>
  </si>
  <si>
    <t>Barrowburn Reel</t>
  </si>
  <si>
    <t>Noon Lasses, The</t>
  </si>
  <si>
    <t>Maple Leaf, The</t>
  </si>
  <si>
    <t>Pat Tuohey's Reel</t>
  </si>
  <si>
    <t>Old Grey Goose, The</t>
  </si>
  <si>
    <t>Shepherd's Daughter, The</t>
  </si>
  <si>
    <t>Jenny's Welcome to Charlie</t>
  </si>
  <si>
    <t>Dinkey's - Session - Unknown.wav</t>
  </si>
  <si>
    <t>Tatter Jack Walsh</t>
  </si>
  <si>
    <t>Red Box, The</t>
  </si>
  <si>
    <t>Undertow</t>
  </si>
  <si>
    <t>Andy Renwick's Ferret</t>
  </si>
  <si>
    <t>Dowds # 9 - Solo Flute - Dave Sheridan.wav</t>
  </si>
  <si>
    <t>Dowd's #9</t>
  </si>
  <si>
    <t>Brendan Tonra's</t>
  </si>
  <si>
    <t>Brennan's Fancy</t>
  </si>
  <si>
    <t>Drowsie Maggie - Solo Flute - Matt Molloy - [Bb].wav</t>
  </si>
  <si>
    <t>Drowsy Maggie</t>
  </si>
  <si>
    <t>Hag's Purse, The</t>
  </si>
  <si>
    <t>New Mown Meadow, The</t>
  </si>
  <si>
    <t>In the Tap Room</t>
  </si>
  <si>
    <t>Jackie Small's Jig</t>
  </si>
  <si>
    <t>Paddy Taylor's</t>
  </si>
  <si>
    <t>York Reel, The</t>
  </si>
  <si>
    <t>Gorman's - Solo Flute - Dave Sheridan - [Eb].wav</t>
  </si>
  <si>
    <t>Winnie Hayes'</t>
  </si>
  <si>
    <t>Green Fields of America - Solo Flute - Matt Molloy - [C].wav</t>
  </si>
  <si>
    <t>Green Fields of Rossbeigh, The</t>
  </si>
  <si>
    <t>Drunken Landlady, The</t>
  </si>
  <si>
    <t>Happy to Meet sorry to Part - Solo Concertina - Maria.wav</t>
  </si>
  <si>
    <t>Rip the Calico</t>
  </si>
  <si>
    <t>Lansdowne Lass, The</t>
  </si>
  <si>
    <t>Garrett Barry's Reel</t>
  </si>
  <si>
    <t>Happy to Meet Sorry to Part - Solo Flute - Harry Bradley.wav</t>
  </si>
  <si>
    <t>Hare's Paw, The</t>
  </si>
  <si>
    <t>Mayor Harrison's Fedora</t>
  </si>
  <si>
    <t>Stolen Purse, The</t>
  </si>
  <si>
    <t>Jackson's Bottle of Brandy - Solo Concertina - Maria.wav</t>
  </si>
  <si>
    <t>McBride's</t>
  </si>
  <si>
    <t>Maeve's Reel</t>
  </si>
  <si>
    <t>Jacksons - Solo Flute - Eamonn Cotter.wav</t>
  </si>
  <si>
    <t>Ships Are Sailing</t>
  </si>
  <si>
    <t>Girls of Farranfore, The</t>
  </si>
  <si>
    <t>Gneevgullia Reel, The</t>
  </si>
  <si>
    <t>Old Gorman's Reel</t>
  </si>
  <si>
    <t>Jackie Daly's #2</t>
  </si>
  <si>
    <t>Tell Her I Am</t>
  </si>
  <si>
    <t>Derry Craig Wood</t>
  </si>
  <si>
    <t>Old Man Dillon</t>
  </si>
  <si>
    <t>MsMcleods - Solo Tinwhistle - Bryan Duggan - [Bb].wav</t>
  </si>
  <si>
    <t>Mrs McLeod's</t>
  </si>
  <si>
    <t>Jean's Reel</t>
  </si>
  <si>
    <t>Green Fields of America, The</t>
  </si>
  <si>
    <t>Did You Wash Your Father's Shirt?</t>
  </si>
  <si>
    <t>Chois Tinn, An</t>
  </si>
  <si>
    <t>Jigging the Donkey</t>
  </si>
  <si>
    <t>O' Connolls Trip To Parliament - Solo Flute - Rob.wav</t>
  </si>
  <si>
    <t>O'Connell's Trip to Parliament</t>
  </si>
  <si>
    <t>Jackie Coleman's</t>
  </si>
  <si>
    <t>Bean Tinc\'eara</t>
  </si>
  <si>
    <t>Bonnie Kate</t>
  </si>
  <si>
    <t>Scotch Mary</t>
  </si>
  <si>
    <t>Connie O'Connell's</t>
  </si>
  <si>
    <t>Mountain Road, The</t>
  </si>
  <si>
    <t>Paddy in London - Solo Concertina - Maria.wav</t>
  </si>
  <si>
    <t>Church Hill, The</t>
  </si>
  <si>
    <t>Rakish Paddy - Solo Flute - Bryan Duggan - [F].wav</t>
  </si>
  <si>
    <t>Brian O'Lynn</t>
  </si>
  <si>
    <t>Farewell to Connaught</t>
  </si>
  <si>
    <t>Porthole of the Kelp, The</t>
  </si>
  <si>
    <t>Kilty Town</t>
  </si>
  <si>
    <t>Chicago Reel, The</t>
  </si>
  <si>
    <t>Rolling in The Ryegrass - Solo Flute - Rob.wav</t>
  </si>
  <si>
    <t>Mist on the Meadows</t>
  </si>
  <si>
    <t>Big Leap, The</t>
  </si>
  <si>
    <t>Tam Lin</t>
  </si>
  <si>
    <t>Rolling in the Ryegrass - Solo Pipes - Emily.wav</t>
  </si>
  <si>
    <t>Limerick Lasses, The</t>
  </si>
  <si>
    <t>Cameronian Reel, The</t>
  </si>
  <si>
    <t>Scarta Glen - Session - Unknown.wav</t>
  </si>
  <si>
    <t>Jenny Picking Cockles</t>
  </si>
  <si>
    <t>Boy in the Gap, The</t>
  </si>
  <si>
    <t>Strop the Razor - Solo Flute - Markus Asunta.wav</t>
  </si>
  <si>
    <t>The 5 Mile Chase - Solo Flute - Rob.wav</t>
  </si>
  <si>
    <t>Five Mile Chase, The</t>
  </si>
  <si>
    <t>Old Pigeon on the Gate, The</t>
  </si>
  <si>
    <t>Never Was Piping So Gay</t>
  </si>
  <si>
    <t>Up to Your Knees in Sand</t>
  </si>
  <si>
    <t>The Banks of the Ilen - Session - Unknown.wav</t>
  </si>
  <si>
    <t>Banks of the Ilen</t>
  </si>
  <si>
    <t>Humours of Trim, The</t>
  </si>
  <si>
    <t>My Love is in America</t>
  </si>
  <si>
    <t>Walls of Liscarrol, The</t>
  </si>
  <si>
    <t>Down the Back Lane</t>
  </si>
  <si>
    <t>Kilfinane Jig, The</t>
  </si>
  <si>
    <t>Jenny's Wedding</t>
  </si>
  <si>
    <t>Old High Reel, The</t>
  </si>
  <si>
    <t>The Bells of Tipperary - Flute and Pipes - Bryan &amp; Emily.wav</t>
  </si>
  <si>
    <t>Jerry Beaver's Hat</t>
  </si>
  <si>
    <t>Providence, The</t>
  </si>
  <si>
    <t>Roaring Mary</t>
  </si>
  <si>
    <t>Sailor's Bonnet, The</t>
  </si>
  <si>
    <t>The Bucks of Oranmore - Solo Flute - Packie Duignan.wav</t>
  </si>
  <si>
    <t>Mason's Apron, The</t>
  </si>
  <si>
    <t>Conway's Farewell</t>
  </si>
  <si>
    <t>Coast of Austria, The</t>
  </si>
  <si>
    <t>Boil the Kettle Early</t>
  </si>
  <si>
    <t>Dancing Feet</t>
  </si>
  <si>
    <t>The Corner House - Solo Concertina - Maria.wav</t>
  </si>
  <si>
    <t>Father Kelly's</t>
  </si>
  <si>
    <t>McFadden's Reel</t>
  </si>
  <si>
    <t>Trip to Durrow, The</t>
  </si>
  <si>
    <t>John Stenson's #2</t>
  </si>
  <si>
    <t>Johnny Watt Henry's</t>
  </si>
  <si>
    <t>Morse Avenue</t>
  </si>
  <si>
    <t>The Galway Rambler - Solo Flute - Rob.wav</t>
  </si>
  <si>
    <t>Farewell to Erin</t>
  </si>
  <si>
    <t>Sonny Brogan's #1</t>
  </si>
  <si>
    <t>Galtee Reel, The</t>
  </si>
  <si>
    <t>Tim Moloney's</t>
  </si>
  <si>
    <t>The Golden keyboard - Solo Flute - Catherine McEvoy.wav</t>
  </si>
  <si>
    <t>Lannigan's Ball</t>
  </si>
  <si>
    <t>The Goosberry Bush - Solo Flute - Bryan Duggan.wav</t>
  </si>
  <si>
    <t>Gooseberry Bush, The</t>
  </si>
  <si>
    <t>Cordal Jig, The</t>
  </si>
  <si>
    <t>Bunch of Green Rushes</t>
  </si>
  <si>
    <t>Forget Me Not</t>
  </si>
  <si>
    <t>An Gabhr\'an</t>
  </si>
  <si>
    <t>Gillan's Apples</t>
  </si>
  <si>
    <t>The Green Groves of Erin - Flute &amp; Guitar - Unknown.wav</t>
  </si>
  <si>
    <t>Green Groves of Erin, The</t>
  </si>
  <si>
    <t>Matt People's #1</t>
  </si>
  <si>
    <t>Gatehouse Maid, The</t>
  </si>
  <si>
    <t>Hut in the Bog, The</t>
  </si>
  <si>
    <t>The Green Groves of Erin - Solo Flute - Unknown.wav</t>
  </si>
  <si>
    <t>Floating Crowbar, The</t>
  </si>
  <si>
    <t>Hollybush, The</t>
  </si>
  <si>
    <t>Matt People's #2</t>
  </si>
  <si>
    <t>Drunken Tinker, The</t>
  </si>
  <si>
    <t>The Green Mountain - Solo Flute - Rob.wav</t>
  </si>
  <si>
    <t>Union Reel, The</t>
  </si>
  <si>
    <t>Lucy Campbell</t>
  </si>
  <si>
    <t>The Green Mountaion - Solo Flute - Frank Slocket.wav</t>
  </si>
  <si>
    <t>The Humours of Ballyloughlin - Solo Tinwhistle - Bryan Duggan.wav</t>
  </si>
  <si>
    <t>Girl from the Big House, The</t>
  </si>
  <si>
    <t>Hag with the Money, The</t>
  </si>
  <si>
    <t>Long Strand</t>
  </si>
  <si>
    <t>Dash to Portobello, The</t>
  </si>
  <si>
    <t>Star of Kilkenny, The</t>
  </si>
  <si>
    <t>The Humours of Loughrea - Solo Flute - Bryan Duggan.wav</t>
  </si>
  <si>
    <t>Flowers of Red Hill, The</t>
  </si>
  <si>
    <t>Sandmount Reel, The</t>
  </si>
  <si>
    <t>The Jolly Clamdiggers - Flute &amp; Guitar - Unknown.wav</t>
  </si>
  <si>
    <t>Jolly Clamdiggers, The</t>
  </si>
  <si>
    <t>Queen of the Rushes, The</t>
  </si>
  <si>
    <t>Dan Collins' Father's Jig</t>
  </si>
  <si>
    <t>John Henry's</t>
  </si>
  <si>
    <t>Dublin Porter</t>
  </si>
  <si>
    <t>The Killaval - Solo Flute - Markus Asunta.wav</t>
  </si>
  <si>
    <t>Flowers of Spring, The</t>
  </si>
  <si>
    <t>Ingonish Jig</t>
  </si>
  <si>
    <t>Earl the Breakfast Boiler</t>
  </si>
  <si>
    <t>The Lilting Fisherman - Solo Tinwhistle - Bryan Duggan - [Bb].wav</t>
  </si>
  <si>
    <t>Lilting Fisherman, The</t>
  </si>
  <si>
    <t>Maho Snaps, The</t>
  </si>
  <si>
    <t>Sword in The Hand, The</t>
  </si>
  <si>
    <t>Miss McDonald</t>
  </si>
  <si>
    <t>Luck Penny, The</t>
  </si>
  <si>
    <t>Arkle Mountain, The</t>
  </si>
  <si>
    <t>The Sporting Pitchfork - Solo Tinwhistle - Aideen.wav</t>
  </si>
  <si>
    <t>Sporting Pitchfork, The</t>
  </si>
  <si>
    <t>Cat's Miaow, The</t>
  </si>
  <si>
    <t>Gerry Commane's</t>
  </si>
  <si>
    <t>Blackberry Blossom, The</t>
  </si>
  <si>
    <t>Dunmore Lasses, The</t>
  </si>
  <si>
    <t>The Virginia - Solo Flute - Bryan Duggan.wav</t>
  </si>
  <si>
    <t>Hardiman's Fancy</t>
  </si>
  <si>
    <t>Alice's Reel</t>
  </si>
  <si>
    <t>Touch me if You dare - Solo Flute - Rob.wav</t>
  </si>
  <si>
    <t>Crock of Gold, The</t>
  </si>
  <si>
    <t>Tomeen O'Dea's</t>
  </si>
  <si>
    <t>Trim the Velvet  - Solo Flute - Mick Mulvey.wav</t>
  </si>
  <si>
    <t>Killimor Jig, The</t>
  </si>
  <si>
    <t>Eileen Curran</t>
  </si>
  <si>
    <t>McKenna's #1</t>
  </si>
  <si>
    <t>Pretty Girls of Mayo, The</t>
  </si>
  <si>
    <t>Paddywhack</t>
  </si>
  <si>
    <t>Upstairs in a tent - Solo Flute - Bryan Duggan - [F].wav</t>
  </si>
  <si>
    <t>Upstairs in a Tent</t>
  </si>
  <si>
    <t>Heather Breeze, The</t>
  </si>
  <si>
    <t>Chattering Magpie, The</t>
  </si>
  <si>
    <t>Lady's Pantalettes, The</t>
  </si>
  <si>
    <t>Carrigaline</t>
  </si>
  <si>
    <t>World's End</t>
  </si>
  <si>
    <t>Wing Commander Donald McKenzie's</t>
  </si>
  <si>
    <t>Crooked Reel, The</t>
  </si>
  <si>
    <t>Kylebrack Rambler, The</t>
  </si>
  <si>
    <t>Pinch of Snuff, The</t>
  </si>
  <si>
    <t>Jennie Rocking the Cradle</t>
  </si>
  <si>
    <t>Over the Moor to Maggie</t>
  </si>
  <si>
    <t>Grainne's Jig</t>
  </si>
  <si>
    <t>Man of Aran</t>
  </si>
  <si>
    <t>Cherish the Ladies</t>
  </si>
  <si>
    <t>Bunker Hill</t>
  </si>
  <si>
    <t>Over the Bog Road</t>
  </si>
  <si>
    <t>Wissahickon Drive</t>
  </si>
  <si>
    <t>Elixir</t>
  </si>
  <si>
    <t>Collier's Reel, The</t>
  </si>
  <si>
    <t>Nine Points of Roguery</t>
  </si>
  <si>
    <t>Cape Breton Fiddler's Welcome to Shetland, The</t>
  </si>
  <si>
    <t>Brennan's Favourite</t>
  </si>
  <si>
    <t>Doctor's Delight, The</t>
  </si>
  <si>
    <t>O'Mahony's</t>
  </si>
  <si>
    <t>Moving Cloud, The</t>
  </si>
  <si>
    <t>Off in the Morning</t>
  </si>
  <si>
    <t>Derry Reel</t>
  </si>
  <si>
    <t>High Reel, The</t>
  </si>
  <si>
    <t>Destitution, The</t>
  </si>
  <si>
    <t>Charlie Lennon's #4</t>
  </si>
  <si>
    <t>Mill na M\'aid\'i</t>
  </si>
  <si>
    <t>Cup of Tea, The</t>
  </si>
  <si>
    <t>Old Bush, The</t>
  </si>
  <si>
    <t>Humours of Ennistymon, The</t>
  </si>
  <si>
    <t>Land of Sunshine, The</t>
  </si>
  <si>
    <t>Northern Lights</t>
  </si>
  <si>
    <t>R\'i na bP\'iobair\'i</t>
  </si>
  <si>
    <t>Concert Reel, The</t>
  </si>
  <si>
    <t>Larry Redican's Bow</t>
  </si>
  <si>
    <t>Good Morning to Your Nightcap</t>
  </si>
  <si>
    <t>Oak Tree, The</t>
  </si>
  <si>
    <t>Flowers of Brooklyn, The</t>
  </si>
  <si>
    <t>Beauty Spot, The</t>
  </si>
  <si>
    <t>Doctor O'Neill</t>
  </si>
  <si>
    <t>Murphy's Reel</t>
  </si>
  <si>
    <t>Cedars of Lebanon, The</t>
  </si>
  <si>
    <t>Congress Reel, The</t>
  </si>
  <si>
    <t>Give the Girl Her Fourpence</t>
  </si>
  <si>
    <t>Belharbour Reel, The</t>
  </si>
  <si>
    <t>Bubbling Wine</t>
  </si>
  <si>
    <t>Humours of Ballyconnell, The</t>
  </si>
  <si>
    <t>Woman of the House, The</t>
  </si>
  <si>
    <t>Maudabawn Chapel</t>
  </si>
  <si>
    <t>Reel of Mullinavat, The</t>
  </si>
  <si>
    <t>Red-Haired Charles</t>
  </si>
  <si>
    <t>Ormond Sound</t>
  </si>
  <si>
    <t>De'il amang the Tailors, The</t>
  </si>
  <si>
    <t>Lads of Laois, The</t>
  </si>
  <si>
    <t>Siobh\'an O'Donnell's #2</t>
  </si>
  <si>
    <t>Silver Spear, The</t>
  </si>
  <si>
    <t>Knocknagow</t>
  </si>
  <si>
    <t>Mother's Delight</t>
  </si>
  <si>
    <t>Road to Ballymac, The</t>
  </si>
  <si>
    <t>Monaghan Jig, The</t>
  </si>
  <si>
    <t>Stranger at the Gate</t>
  </si>
  <si>
    <t>Paddy's Trip to Scotland</t>
  </si>
  <si>
    <t>Johnny's Wedding</t>
  </si>
  <si>
    <t>Dusty Windowsill, The</t>
  </si>
  <si>
    <t>Reconciliation Reel, The</t>
  </si>
  <si>
    <t>Sheila Coyle's</t>
  </si>
  <si>
    <t>Paddy Ryan's Dream</t>
  </si>
  <si>
    <t>Richard Dwyer's</t>
  </si>
  <si>
    <t>Girls at Martinfield, The</t>
  </si>
  <si>
    <t>Jig of Slurs, The</t>
  </si>
  <si>
    <t>Johnny Boyle's</t>
  </si>
  <si>
    <t>Long Note, The</t>
  </si>
  <si>
    <t>Smuggler's Reel, The</t>
  </si>
  <si>
    <t>Tongs by the Fire, The</t>
  </si>
  <si>
    <t>Fraher's Jig</t>
  </si>
  <si>
    <t>Traver's</t>
  </si>
  <si>
    <t>Big Reel of Ballynacally, The</t>
  </si>
  <si>
    <t>Mike Flanagan's</t>
  </si>
  <si>
    <t>Colonel Rodney</t>
  </si>
  <si>
    <t>Gravel Walks Jig</t>
  </si>
  <si>
    <t>Sergeant Early's</t>
  </si>
  <si>
    <t>Piper's Despair, The</t>
  </si>
  <si>
    <t>Shoemaker's Daughter, The</t>
  </si>
  <si>
    <t>Bean an T\'i ar L\'ar</t>
  </si>
  <si>
    <t>Laurel Tree, The</t>
  </si>
  <si>
    <t>Godfather, The</t>
  </si>
  <si>
    <t>Grand Spey, The</t>
  </si>
  <si>
    <t>Paddy Fahy's Reel</t>
  </si>
  <si>
    <t>Angus Campbell</t>
  </si>
  <si>
    <t>Trip to Pakistan, The</t>
  </si>
  <si>
    <t>Whistling Postman, The</t>
  </si>
  <si>
    <t>A Ghost of His Former Self</t>
  </si>
  <si>
    <t>Hunter's House, The</t>
  </si>
  <si>
    <t>Old Cuffe Street</t>
  </si>
  <si>
    <t>Hanley's Tweed</t>
  </si>
  <si>
    <t>Galway Reel, The</t>
  </si>
  <si>
    <t>Roll Out the Barrel</t>
  </si>
  <si>
    <t>Humours of Westport, The</t>
  </si>
  <si>
    <t>Fred Finn's</t>
  </si>
  <si>
    <t>Sweet Biddy Daly</t>
  </si>
  <si>
    <t>Tenpenny Bit, The</t>
  </si>
  <si>
    <t>Wren's Nest, The</t>
  </si>
  <si>
    <t>Sailor on the Rock, The</t>
  </si>
  <si>
    <t>Caliope House</t>
  </si>
  <si>
    <t>Scholar, The</t>
  </si>
  <si>
    <t>Flax in Bloom, The</t>
  </si>
  <si>
    <t>Fair Haired Lass, The</t>
  </si>
  <si>
    <t>Youghal Quay</t>
  </si>
  <si>
    <t>Paddy O'Rafferty</t>
  </si>
  <si>
    <t>Buttermilk Mary</t>
  </si>
  <si>
    <t>Halfway House, The</t>
  </si>
  <si>
    <t>Humours of Allegheny, The</t>
  </si>
  <si>
    <t>Leitrim Jig, The</t>
  </si>
  <si>
    <t>Old Maid, The</t>
  </si>
  <si>
    <t>Four Mile Stone</t>
  </si>
  <si>
    <t>Will You Come Home with Me?</t>
  </si>
  <si>
    <t>Frost is All Over, The</t>
  </si>
  <si>
    <t>Hearty Boys of Ballymote, The</t>
  </si>
  <si>
    <t>Limestone Rock</t>
  </si>
  <si>
    <t>Lord McDonald's Reel</t>
  </si>
  <si>
    <t>Banish Misfortune</t>
  </si>
  <si>
    <t>Dinky Dorian's</t>
  </si>
  <si>
    <t>Longford Tinker, The</t>
  </si>
  <si>
    <t>Fergal O'Gara's</t>
  </si>
  <si>
    <t>Jimmy Ward's Jig</t>
  </si>
  <si>
    <t>New Rigged Ship, The</t>
  </si>
  <si>
    <t>Long Slender Sally</t>
  </si>
  <si>
    <t>Cottage in the Grove, The</t>
  </si>
  <si>
    <t>Morrison's Jig</t>
  </si>
  <si>
    <t>Enchanted Lady, The</t>
  </si>
  <si>
    <t>Irish Washerwoman, The</t>
  </si>
  <si>
    <t>Gravel Walk, The</t>
  </si>
  <si>
    <t>Coppers and Brass</t>
  </si>
  <si>
    <t>Marco's Reel</t>
  </si>
  <si>
    <t>Mike McGoldrick's</t>
  </si>
  <si>
    <t>Knotted Cord, The</t>
  </si>
  <si>
    <t>Blockers, The</t>
  </si>
  <si>
    <t>Clapton Jig, The</t>
  </si>
  <si>
    <t>Connemara Stocking, The</t>
  </si>
  <si>
    <t>Grand Canal, The</t>
  </si>
  <si>
    <t>Foynes Jig, The</t>
  </si>
  <si>
    <t>Jim Neary's</t>
  </si>
  <si>
    <t>Ciaran's Capers</t>
  </si>
  <si>
    <t>Bush on the Hill, The</t>
  </si>
  <si>
    <t>Sorrowful Shilling, The</t>
  </si>
  <si>
    <t>Scartaglen Jig, The</t>
  </si>
  <si>
    <t>Piper's Chair, The</t>
  </si>
  <si>
    <t>Cruel Father, The</t>
  </si>
  <si>
    <t>Up Ya Boya</t>
  </si>
  <si>
    <t>Wandering Minstrel, The</t>
  </si>
  <si>
    <t>Charleston Reel</t>
  </si>
  <si>
    <t>Dawn, The</t>
  </si>
  <si>
    <t>McCahill's Reel</t>
  </si>
  <si>
    <t>Bird in the Bush, The</t>
  </si>
  <si>
    <t>Spindle Shanks</t>
  </si>
  <si>
    <t>Se\'an is Sin\'ead</t>
  </si>
  <si>
    <t>La Cosa Mulligan</t>
  </si>
  <si>
    <t>Trip to Herv\'e's</t>
  </si>
  <si>
    <t>McGurk's</t>
  </si>
  <si>
    <t>White Petticoat, The</t>
  </si>
  <si>
    <t>Joe Cooley's Jig</t>
  </si>
  <si>
    <t>Smash the Windows</t>
  </si>
  <si>
    <t>Morning Dew, The</t>
  </si>
  <si>
    <t>Road to the Glen, The</t>
  </si>
  <si>
    <t>Woodcock, The</t>
  </si>
  <si>
    <t>Johnny Cronin's Fancy</t>
  </si>
  <si>
    <t>McConnell's Cup of Tea</t>
  </si>
  <si>
    <t>Ivy Leaf, The</t>
  </si>
  <si>
    <t>Malcolm Finlay</t>
  </si>
  <si>
    <t>Strayaway Child, The</t>
  </si>
  <si>
    <t>Teatotaller, The</t>
  </si>
  <si>
    <t>Seamus O'Shanahan's</t>
  </si>
  <si>
    <t>Wellington's</t>
  </si>
  <si>
    <t>Tom Ward's Downfall</t>
  </si>
  <si>
    <t>Lead the Knave</t>
  </si>
  <si>
    <t>Banks of Lough Gamhna, The</t>
  </si>
  <si>
    <t>Merry Blacksmith, The</t>
  </si>
  <si>
    <t>George Peoples'</t>
  </si>
  <si>
    <t>Gillian's Apples</t>
  </si>
  <si>
    <t>Donegal Lass, The</t>
  </si>
  <si>
    <t>Fair Wind, A</t>
  </si>
  <si>
    <t>Bride's Favourite, The</t>
  </si>
  <si>
    <t>Eavesdropper, The</t>
  </si>
  <si>
    <t>Kiss Me Kate</t>
  </si>
  <si>
    <t>Victory Reel, The</t>
  </si>
  <si>
    <t>Ballykeale Jig, The</t>
  </si>
  <si>
    <t>Fasten the Leg in Her</t>
  </si>
  <si>
    <t>Cliffs of Moher, The</t>
  </si>
  <si>
    <t>Bundle and Go</t>
  </si>
  <si>
    <t>One Night in Sligo</t>
  </si>
  <si>
    <t>John McKenna's</t>
  </si>
  <si>
    <t>Mysteries of Knock, The</t>
  </si>
  <si>
    <t>Scully Casey's</t>
  </si>
  <si>
    <t>Behind the Haystack</t>
  </si>
  <si>
    <t>Lucy's Tune</t>
  </si>
  <si>
    <t>Domhnall na Greine</t>
  </si>
  <si>
    <t>Handy with the Stick</t>
  </si>
  <si>
    <t>Castle Kelly</t>
  </si>
  <si>
    <t>Tom Billy's</t>
  </si>
  <si>
    <t>Rakes of Clonmel, The</t>
  </si>
  <si>
    <t>Connolly's Reel</t>
  </si>
  <si>
    <t>Siobhan O'Donnell's</t>
  </si>
  <si>
    <t>Have a Drink with Me</t>
  </si>
  <si>
    <t>Star of Munster Jig</t>
  </si>
  <si>
    <t>Maid on the Green, The</t>
  </si>
  <si>
    <t>Jug of Punch, The</t>
  </si>
  <si>
    <t>June Apple</t>
  </si>
  <si>
    <t>Flagstone of Memories, The</t>
  </si>
  <si>
    <t>Martin Wynn's #1</t>
  </si>
  <si>
    <t>Connie the Soldier</t>
  </si>
  <si>
    <t>Reverend Brother's Jig, The</t>
  </si>
  <si>
    <t>Julia Delaney</t>
  </si>
  <si>
    <t>Coleraine Jig, The</t>
  </si>
  <si>
    <t>Anvil, The</t>
  </si>
  <si>
    <t>Tripping Up the Stairs</t>
  </si>
  <si>
    <t>Bonnie Anne</t>
  </si>
  <si>
    <t>Hughie Travers'</t>
  </si>
  <si>
    <t>Cat in the Hopper, The</t>
  </si>
  <si>
    <t>Orphan, The</t>
  </si>
  <si>
    <t>Seamus Cooley's Jig</t>
  </si>
  <si>
    <t>Munster Bacon</t>
  </si>
  <si>
    <t>Walls of Limerick, The</t>
  </si>
  <si>
    <t>Paidin O'Raifearta's</t>
  </si>
  <si>
    <t>Maids of Mitchellstown, The</t>
  </si>
  <si>
    <t>Pigtown</t>
  </si>
  <si>
    <t>Donnybrook Fair</t>
  </si>
  <si>
    <t>Man of the House, The</t>
  </si>
  <si>
    <t>Up in the Air</t>
  </si>
  <si>
    <t>Girls of Banbridge, The</t>
  </si>
  <si>
    <t>Cullen Jig, The</t>
  </si>
  <si>
    <t>Trip to Cullenstown, The</t>
  </si>
  <si>
    <t>Tickle Her Leg with the Barley Straw</t>
  </si>
  <si>
    <t>McFadden's Handsome Daughter</t>
  </si>
  <si>
    <t>Bill Hart's Jig</t>
  </si>
  <si>
    <t>Musical Priest, The</t>
  </si>
  <si>
    <t>Cathal McConnell's</t>
  </si>
  <si>
    <t>Holly Bush, The</t>
  </si>
  <si>
    <t>Sheehan's</t>
  </si>
  <si>
    <t>Clancy's</t>
  </si>
  <si>
    <t>Denis Murphy's</t>
  </si>
  <si>
    <t>Johnny Going to the Ceili</t>
  </si>
  <si>
    <t>Connaught Heifers, The</t>
  </si>
  <si>
    <t>Jolly Seven, The</t>
  </si>
  <si>
    <t>O'Dowd's</t>
  </si>
  <si>
    <t>Sean Tiobrad \'Arann</t>
  </si>
  <si>
    <t>Humours of Drinagh, The</t>
  </si>
  <si>
    <t>Con Cassidy's</t>
  </si>
  <si>
    <t>Moving Bog, The</t>
  </si>
  <si>
    <t>Star of Munster, The</t>
  </si>
  <si>
    <t>Flags of Dublin, The</t>
  </si>
  <si>
    <t>Fisherman's Lilt</t>
  </si>
  <si>
    <t>Jenny's Chickens</t>
  </si>
  <si>
    <t>Shamrock Hill</t>
  </si>
  <si>
    <t>Crowley's</t>
  </si>
  <si>
    <t>Kitty in the Lane</t>
  </si>
  <si>
    <t>Mac's Fancy</t>
  </si>
  <si>
    <t>Lobster, The</t>
  </si>
  <si>
    <t>Paddy Lynn's Delight</t>
  </si>
  <si>
    <t>Butcher's March</t>
  </si>
  <si>
    <t>Rambler, The</t>
  </si>
  <si>
    <t>Kings of Inishbofin, The</t>
  </si>
  <si>
    <t>Langstrom's Pony</t>
  </si>
  <si>
    <t>Chorus Reel, The</t>
  </si>
  <si>
    <t>Monaghan Twig, The</t>
  </si>
  <si>
    <t>Mouse in the Cupboard, The</t>
  </si>
  <si>
    <t>Garrett Barry's Jig</t>
  </si>
  <si>
    <t>Man from Bundoran, The</t>
  </si>
  <si>
    <t>Maud Millar</t>
  </si>
  <si>
    <t>MacArthur Road</t>
  </si>
  <si>
    <t>Old Torn Petticoat, The</t>
  </si>
  <si>
    <t>Father O'Grady's Visit to Bocca</t>
  </si>
  <si>
    <t>Bear Island Reel</t>
  </si>
  <si>
    <t>Flogging Reel, The</t>
  </si>
  <si>
    <t>The 5 Mile Chase - Solo Fiddle - Colm.wav</t>
  </si>
  <si>
    <t>Boyne Hunt, The</t>
  </si>
  <si>
    <t>Up Sligo</t>
  </si>
  <si>
    <t>Correct</t>
  </si>
  <si>
    <t>Incorrect</t>
  </si>
  <si>
    <t>Speed the Plow</t>
  </si>
  <si>
    <t>T1</t>
  </si>
  <si>
    <t>T2</t>
  </si>
  <si>
    <t>T3</t>
  </si>
  <si>
    <t>WT</t>
  </si>
  <si>
    <t>E</t>
  </si>
  <si>
    <t>TP</t>
  </si>
  <si>
    <t>FP</t>
  </si>
  <si>
    <t>Total</t>
  </si>
  <si>
    <t>accuracy</t>
  </si>
  <si>
    <t>error</t>
  </si>
  <si>
    <t>Number of examples misidentified by both A &amp; B</t>
  </si>
  <si>
    <t>Number of examples misidentified by A and not B</t>
  </si>
  <si>
    <t>Number of examples misidentified by B and not A</t>
  </si>
  <si>
    <t>Number of examples misidentified by neither A nor B</t>
  </si>
  <si>
    <t>T1 &amp; T3</t>
  </si>
  <si>
    <t>T2 &amp; T3</t>
  </si>
  <si>
    <t>A &amp; B</t>
  </si>
  <si>
    <t>A</t>
  </si>
  <si>
    <t>B</t>
  </si>
  <si>
    <t>Neither A &amp; B</t>
  </si>
  <si>
    <t xml:space="preserve">Misidentified by </t>
  </si>
  <si>
    <t>X2</t>
  </si>
  <si>
    <t>Test</t>
  </si>
  <si>
    <t>Average Distances</t>
  </si>
  <si>
    <t>The Concert reel, The Salute to Baltimore</t>
  </si>
  <si>
    <t>Touch me if u dare</t>
  </si>
  <si>
    <t>McKenna's 1 &amp; 2</t>
  </si>
  <si>
    <t>Billy Brockas, The Green Mountail</t>
  </si>
  <si>
    <t>Happy to Meet sorry to Part, Jackson's Bottle of Brandy</t>
  </si>
  <si>
    <t>The Cornerhouse, The Boys of Portaferry</t>
  </si>
  <si>
    <t>Travers Jig, Paddy in London</t>
  </si>
  <si>
    <t>Dublin Lassies, The 5 Mile Chase</t>
  </si>
  <si>
    <t>Connie O ' Connolls 1, 2, 3</t>
  </si>
  <si>
    <t>Cooley's set</t>
  </si>
  <si>
    <t>Down the broom, the gatehouse maid</t>
  </si>
  <si>
    <t>Galway Rambler London Lassies</t>
  </si>
  <si>
    <t>Geese in the bog, Connaughtmans rambles</t>
  </si>
  <si>
    <t>Green mountain, John Stensons #2</t>
  </si>
  <si>
    <t>Humours of Ballyloughlan</t>
  </si>
  <si>
    <t>Ms McGuinness George Whites and the Virginia</t>
  </si>
  <si>
    <t>Strop the Razer, The Kilaval, Boys of the Town</t>
  </si>
  <si>
    <t>The Copper Plates</t>
  </si>
  <si>
    <t>The Cup of Tea, Upstairs in a tent</t>
  </si>
  <si>
    <t>The Goosberry Bush, The Limestone Rock, the Humours of Loughrea</t>
  </si>
  <si>
    <t>The Humours of Ballyconnell</t>
  </si>
  <si>
    <t>The Skylark Rorring Mary</t>
  </si>
  <si>
    <t>Tonres &amp; the Kilaval</t>
  </si>
  <si>
    <t>The Wandering Minstral</t>
  </si>
  <si>
    <t>Christy Barries, The Butlers of Glenavenue</t>
  </si>
  <si>
    <t>Devaney's Goat, Tommy Peoples</t>
  </si>
  <si>
    <t>Micho Russles, The Maids of Moncisco, the Green Groves of Erin</t>
  </si>
  <si>
    <t>Scully Casey's, The Kilmovee</t>
  </si>
  <si>
    <t>The Lillies in the Field, Tommy Peoples</t>
  </si>
  <si>
    <t>The Lilting Banshee, The Mouse in the Cuboard, The Tenpennybit</t>
  </si>
  <si>
    <t>Audio</t>
  </si>
  <si>
    <t>Total (1)</t>
  </si>
  <si>
    <t>Total (0)</t>
  </si>
  <si>
    <r>
      <t>n</t>
    </r>
    <r>
      <rPr>
        <b/>
        <vertAlign val="subscript"/>
        <sz val="11"/>
        <color theme="1"/>
        <rFont val="Times New Roman"/>
        <family val="1"/>
      </rPr>
      <t>00</t>
    </r>
  </si>
  <si>
    <r>
      <t>n</t>
    </r>
    <r>
      <rPr>
        <b/>
        <vertAlign val="subscript"/>
        <sz val="11"/>
        <color theme="1"/>
        <rFont val="Times New Roman"/>
        <family val="1"/>
      </rPr>
      <t>01</t>
    </r>
  </si>
  <si>
    <r>
      <t>n</t>
    </r>
    <r>
      <rPr>
        <b/>
        <vertAlign val="subscript"/>
        <sz val="11"/>
        <color theme="1"/>
        <rFont val="Times New Roman"/>
        <family val="1"/>
      </rPr>
      <t>10</t>
    </r>
  </si>
  <si>
    <r>
      <t>n</t>
    </r>
    <r>
      <rPr>
        <b/>
        <vertAlign val="subscript"/>
        <sz val="11"/>
        <color theme="1"/>
        <rFont val="Times New Roman"/>
        <family val="1"/>
      </rPr>
      <t>11</t>
    </r>
  </si>
  <si>
    <t>Binomial</t>
  </si>
  <si>
    <t>Success</t>
  </si>
  <si>
    <t>Trials</t>
  </si>
  <si>
    <t>Corpus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</si>
</sst>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rgb="FF000000"/>
      <name val="Calibri"/>
      <family val="2"/>
    </font>
    <font>
      <b/>
      <sz val="11"/>
      <color theme="1"/>
      <name val="Times New Roman"/>
      <family val="1"/>
    </font>
    <font>
      <b/>
      <vertAlign val="subscript"/>
      <sz val="11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justify" vertical="top" wrapText="1"/>
    </xf>
    <xf numFmtId="0" fontId="2" fillId="0" borderId="3" xfId="0" applyFont="1" applyBorder="1" applyAlignment="1">
      <alignment horizontal="justify" vertical="top" wrapText="1"/>
    </xf>
    <xf numFmtId="0" fontId="3" fillId="2" borderId="3" xfId="0" applyFont="1" applyFill="1" applyBorder="1" applyAlignment="1">
      <alignment horizontal="justify" vertical="top" wrapText="1"/>
    </xf>
    <xf numFmtId="0" fontId="3" fillId="2" borderId="2" xfId="0" applyFont="1" applyFill="1" applyBorder="1" applyAlignment="1">
      <alignment horizontal="justify" vertical="top" wrapText="1"/>
    </xf>
    <xf numFmtId="0" fontId="4" fillId="2" borderId="4" xfId="0" applyFont="1" applyFill="1" applyBorder="1" applyAlignment="1">
      <alignment horizontal="justify" vertical="top" wrapText="1"/>
    </xf>
    <xf numFmtId="0" fontId="3" fillId="2" borderId="4" xfId="0" applyFont="1" applyFill="1" applyBorder="1" applyAlignment="1">
      <alignment horizontal="justify" vertical="top" wrapText="1"/>
    </xf>
    <xf numFmtId="2" fontId="2" fillId="0" borderId="3" xfId="0" applyNumberFormat="1" applyFont="1" applyBorder="1" applyAlignment="1">
      <alignment horizontal="justify" vertical="top" wrapText="1"/>
    </xf>
    <xf numFmtId="0" fontId="2" fillId="0" borderId="0" xfId="0" applyFont="1" applyBorder="1" applyAlignment="1">
      <alignment horizontal="justify" vertical="top" wrapText="1"/>
    </xf>
    <xf numFmtId="0" fontId="3" fillId="2" borderId="6" xfId="0" applyFont="1" applyFill="1" applyBorder="1" applyAlignment="1">
      <alignment horizontal="justify" vertical="top" wrapText="1"/>
    </xf>
    <xf numFmtId="0" fontId="4" fillId="2" borderId="7" xfId="0" applyFont="1" applyFill="1" applyBorder="1" applyAlignment="1">
      <alignment horizontal="justify" vertical="top" wrapText="1"/>
    </xf>
    <xf numFmtId="0" fontId="0" fillId="0" borderId="6" xfId="0" applyBorder="1"/>
    <xf numFmtId="0" fontId="2" fillId="0" borderId="8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6" fillId="0" borderId="10" xfId="0" applyFont="1" applyBorder="1"/>
    <xf numFmtId="0" fontId="6" fillId="0" borderId="9" xfId="0" applyFont="1" applyBorder="1"/>
    <xf numFmtId="0" fontId="6" fillId="0" borderId="6" xfId="0" applyFont="1" applyBorder="1"/>
    <xf numFmtId="0" fontId="8" fillId="0" borderId="6" xfId="0" applyFont="1" applyBorder="1"/>
    <xf numFmtId="0" fontId="8" fillId="0" borderId="14" xfId="0" applyFont="1" applyBorder="1"/>
    <xf numFmtId="0" fontId="8" fillId="0" borderId="15" xfId="0" applyFont="1" applyBorder="1"/>
    <xf numFmtId="0" fontId="6" fillId="0" borderId="10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8" fillId="0" borderId="6" xfId="0" applyFont="1" applyBorder="1" applyAlignment="1">
      <alignment horizontal="left"/>
    </xf>
    <xf numFmtId="0" fontId="0" fillId="0" borderId="0" xfId="0" applyAlignment="1">
      <alignment horizontal="left"/>
    </xf>
    <xf numFmtId="0" fontId="3" fillId="2" borderId="5" xfId="0" applyFont="1" applyFill="1" applyBorder="1" applyAlignment="1">
      <alignment horizontal="justify" vertical="top" wrapText="1"/>
    </xf>
    <xf numFmtId="0" fontId="3" fillId="2" borderId="2" xfId="0" applyFont="1" applyFill="1" applyBorder="1" applyAlignment="1">
      <alignment horizontal="justify" vertical="top" wrapText="1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plotArea>
      <c:layout/>
      <c:lineChart>
        <c:grouping val="standard"/>
        <c:ser>
          <c:idx val="0"/>
          <c:order val="0"/>
          <c:tx>
            <c:v>T1</c:v>
          </c:tx>
          <c:val>
            <c:numRef>
              <c:f>'Parsons Whole Tunes'!$E$1:$E$50</c:f>
              <c:numCache>
                <c:formatCode>General</c:formatCode>
                <c:ptCount val="50"/>
                <c:pt idx="0">
                  <c:v>87</c:v>
                </c:pt>
                <c:pt idx="1">
                  <c:v>91</c:v>
                </c:pt>
                <c:pt idx="2">
                  <c:v>109</c:v>
                </c:pt>
                <c:pt idx="3">
                  <c:v>71</c:v>
                </c:pt>
                <c:pt idx="4">
                  <c:v>89</c:v>
                </c:pt>
                <c:pt idx="5">
                  <c:v>82</c:v>
                </c:pt>
                <c:pt idx="6">
                  <c:v>93</c:v>
                </c:pt>
                <c:pt idx="7">
                  <c:v>159</c:v>
                </c:pt>
                <c:pt idx="8">
                  <c:v>195</c:v>
                </c:pt>
                <c:pt idx="9">
                  <c:v>70</c:v>
                </c:pt>
                <c:pt idx="10">
                  <c:v>82</c:v>
                </c:pt>
                <c:pt idx="11">
                  <c:v>75</c:v>
                </c:pt>
                <c:pt idx="12">
                  <c:v>38</c:v>
                </c:pt>
                <c:pt idx="13">
                  <c:v>73</c:v>
                </c:pt>
                <c:pt idx="14">
                  <c:v>64</c:v>
                </c:pt>
                <c:pt idx="15">
                  <c:v>73</c:v>
                </c:pt>
                <c:pt idx="16">
                  <c:v>103</c:v>
                </c:pt>
                <c:pt idx="17">
                  <c:v>74</c:v>
                </c:pt>
                <c:pt idx="18">
                  <c:v>217</c:v>
                </c:pt>
                <c:pt idx="19">
                  <c:v>125</c:v>
                </c:pt>
                <c:pt idx="20">
                  <c:v>53</c:v>
                </c:pt>
                <c:pt idx="21">
                  <c:v>82</c:v>
                </c:pt>
                <c:pt idx="22">
                  <c:v>71</c:v>
                </c:pt>
                <c:pt idx="23">
                  <c:v>108</c:v>
                </c:pt>
                <c:pt idx="24">
                  <c:v>54</c:v>
                </c:pt>
                <c:pt idx="25">
                  <c:v>91</c:v>
                </c:pt>
                <c:pt idx="26">
                  <c:v>156</c:v>
                </c:pt>
                <c:pt idx="27">
                  <c:v>58</c:v>
                </c:pt>
                <c:pt idx="28">
                  <c:v>85</c:v>
                </c:pt>
                <c:pt idx="29">
                  <c:v>96</c:v>
                </c:pt>
                <c:pt idx="30">
                  <c:v>163</c:v>
                </c:pt>
                <c:pt idx="31">
                  <c:v>84</c:v>
                </c:pt>
                <c:pt idx="32">
                  <c:v>62</c:v>
                </c:pt>
                <c:pt idx="33">
                  <c:v>51</c:v>
                </c:pt>
                <c:pt idx="34">
                  <c:v>107</c:v>
                </c:pt>
                <c:pt idx="35">
                  <c:v>74</c:v>
                </c:pt>
                <c:pt idx="36">
                  <c:v>80</c:v>
                </c:pt>
                <c:pt idx="37">
                  <c:v>58</c:v>
                </c:pt>
                <c:pt idx="38">
                  <c:v>124</c:v>
                </c:pt>
                <c:pt idx="39">
                  <c:v>195</c:v>
                </c:pt>
                <c:pt idx="40">
                  <c:v>111</c:v>
                </c:pt>
                <c:pt idx="41">
                  <c:v>87</c:v>
                </c:pt>
                <c:pt idx="42">
                  <c:v>97</c:v>
                </c:pt>
                <c:pt idx="43">
                  <c:v>71</c:v>
                </c:pt>
                <c:pt idx="44">
                  <c:v>67</c:v>
                </c:pt>
                <c:pt idx="45">
                  <c:v>215</c:v>
                </c:pt>
                <c:pt idx="46">
                  <c:v>69</c:v>
                </c:pt>
                <c:pt idx="47">
                  <c:v>115</c:v>
                </c:pt>
                <c:pt idx="48">
                  <c:v>89</c:v>
                </c:pt>
                <c:pt idx="49">
                  <c:v>53</c:v>
                </c:pt>
              </c:numCache>
            </c:numRef>
          </c:val>
        </c:ser>
        <c:ser>
          <c:idx val="1"/>
          <c:order val="1"/>
          <c:tx>
            <c:v>T2</c:v>
          </c:tx>
          <c:val>
            <c:numRef>
              <c:f>'Semex Whole Tunes'!$E$1:$E$50</c:f>
              <c:numCache>
                <c:formatCode>General</c:formatCode>
                <c:ptCount val="50"/>
                <c:pt idx="0">
                  <c:v>168</c:v>
                </c:pt>
                <c:pt idx="1">
                  <c:v>164</c:v>
                </c:pt>
                <c:pt idx="2">
                  <c:v>229</c:v>
                </c:pt>
                <c:pt idx="3">
                  <c:v>139</c:v>
                </c:pt>
                <c:pt idx="4">
                  <c:v>174</c:v>
                </c:pt>
                <c:pt idx="5">
                  <c:v>148</c:v>
                </c:pt>
                <c:pt idx="6">
                  <c:v>194</c:v>
                </c:pt>
                <c:pt idx="7">
                  <c:v>290</c:v>
                </c:pt>
                <c:pt idx="8">
                  <c:v>473</c:v>
                </c:pt>
                <c:pt idx="9">
                  <c:v>167</c:v>
                </c:pt>
                <c:pt idx="10">
                  <c:v>222</c:v>
                </c:pt>
                <c:pt idx="11">
                  <c:v>148</c:v>
                </c:pt>
                <c:pt idx="12">
                  <c:v>116</c:v>
                </c:pt>
                <c:pt idx="13">
                  <c:v>161</c:v>
                </c:pt>
                <c:pt idx="14">
                  <c:v>134</c:v>
                </c:pt>
                <c:pt idx="15">
                  <c:v>177</c:v>
                </c:pt>
                <c:pt idx="16">
                  <c:v>217</c:v>
                </c:pt>
                <c:pt idx="17">
                  <c:v>198</c:v>
                </c:pt>
                <c:pt idx="18">
                  <c:v>93</c:v>
                </c:pt>
                <c:pt idx="19">
                  <c:v>532</c:v>
                </c:pt>
                <c:pt idx="20">
                  <c:v>206</c:v>
                </c:pt>
                <c:pt idx="21">
                  <c:v>128</c:v>
                </c:pt>
                <c:pt idx="22">
                  <c:v>234</c:v>
                </c:pt>
                <c:pt idx="23">
                  <c:v>132</c:v>
                </c:pt>
                <c:pt idx="24">
                  <c:v>210</c:v>
                </c:pt>
                <c:pt idx="25">
                  <c:v>131</c:v>
                </c:pt>
                <c:pt idx="26">
                  <c:v>368</c:v>
                </c:pt>
                <c:pt idx="27">
                  <c:v>138</c:v>
                </c:pt>
                <c:pt idx="28">
                  <c:v>186</c:v>
                </c:pt>
                <c:pt idx="29">
                  <c:v>213</c:v>
                </c:pt>
                <c:pt idx="30">
                  <c:v>395</c:v>
                </c:pt>
                <c:pt idx="31">
                  <c:v>159</c:v>
                </c:pt>
                <c:pt idx="32">
                  <c:v>122</c:v>
                </c:pt>
                <c:pt idx="33">
                  <c:v>100</c:v>
                </c:pt>
                <c:pt idx="34">
                  <c:v>196</c:v>
                </c:pt>
                <c:pt idx="35">
                  <c:v>157</c:v>
                </c:pt>
                <c:pt idx="36">
                  <c:v>152</c:v>
                </c:pt>
                <c:pt idx="37">
                  <c:v>119</c:v>
                </c:pt>
                <c:pt idx="38">
                  <c:v>215</c:v>
                </c:pt>
                <c:pt idx="39">
                  <c:v>487</c:v>
                </c:pt>
                <c:pt idx="40">
                  <c:v>191</c:v>
                </c:pt>
                <c:pt idx="41">
                  <c:v>174</c:v>
                </c:pt>
                <c:pt idx="42">
                  <c:v>201</c:v>
                </c:pt>
                <c:pt idx="43">
                  <c:v>157</c:v>
                </c:pt>
                <c:pt idx="44">
                  <c:v>136</c:v>
                </c:pt>
                <c:pt idx="45">
                  <c:v>429</c:v>
                </c:pt>
                <c:pt idx="46">
                  <c:v>145</c:v>
                </c:pt>
                <c:pt idx="47">
                  <c:v>177</c:v>
                </c:pt>
                <c:pt idx="48">
                  <c:v>199</c:v>
                </c:pt>
                <c:pt idx="49">
                  <c:v>92</c:v>
                </c:pt>
              </c:numCache>
            </c:numRef>
          </c:val>
        </c:ser>
        <c:ser>
          <c:idx val="2"/>
          <c:order val="2"/>
          <c:tx>
            <c:v>T3</c:v>
          </c:tx>
          <c:val>
            <c:numRef>
              <c:f>'Bryan Whole Tunes'!$E$1:$E$50</c:f>
              <c:numCache>
                <c:formatCode>General</c:formatCode>
                <c:ptCount val="50"/>
                <c:pt idx="0">
                  <c:v>62</c:v>
                </c:pt>
                <c:pt idx="1">
                  <c:v>56</c:v>
                </c:pt>
                <c:pt idx="2">
                  <c:v>97</c:v>
                </c:pt>
                <c:pt idx="3">
                  <c:v>33</c:v>
                </c:pt>
                <c:pt idx="4">
                  <c:v>69</c:v>
                </c:pt>
                <c:pt idx="5">
                  <c:v>63</c:v>
                </c:pt>
                <c:pt idx="6">
                  <c:v>61</c:v>
                </c:pt>
                <c:pt idx="7">
                  <c:v>303</c:v>
                </c:pt>
                <c:pt idx="8">
                  <c:v>388</c:v>
                </c:pt>
                <c:pt idx="9">
                  <c:v>124</c:v>
                </c:pt>
                <c:pt idx="10">
                  <c:v>146</c:v>
                </c:pt>
                <c:pt idx="11">
                  <c:v>73</c:v>
                </c:pt>
                <c:pt idx="12">
                  <c:v>50</c:v>
                </c:pt>
                <c:pt idx="13">
                  <c:v>71</c:v>
                </c:pt>
                <c:pt idx="14">
                  <c:v>88</c:v>
                </c:pt>
                <c:pt idx="15">
                  <c:v>61</c:v>
                </c:pt>
                <c:pt idx="16">
                  <c:v>137</c:v>
                </c:pt>
                <c:pt idx="17">
                  <c:v>220</c:v>
                </c:pt>
                <c:pt idx="18">
                  <c:v>29</c:v>
                </c:pt>
                <c:pt idx="19">
                  <c:v>287</c:v>
                </c:pt>
                <c:pt idx="20">
                  <c:v>57</c:v>
                </c:pt>
                <c:pt idx="21">
                  <c:v>44</c:v>
                </c:pt>
                <c:pt idx="22">
                  <c:v>146</c:v>
                </c:pt>
                <c:pt idx="23">
                  <c:v>41</c:v>
                </c:pt>
                <c:pt idx="24">
                  <c:v>133</c:v>
                </c:pt>
                <c:pt idx="25">
                  <c:v>69</c:v>
                </c:pt>
                <c:pt idx="26">
                  <c:v>224</c:v>
                </c:pt>
                <c:pt idx="27">
                  <c:v>81</c:v>
                </c:pt>
                <c:pt idx="28">
                  <c:v>40</c:v>
                </c:pt>
                <c:pt idx="29">
                  <c:v>96</c:v>
                </c:pt>
                <c:pt idx="30">
                  <c:v>119</c:v>
                </c:pt>
                <c:pt idx="31">
                  <c:v>59</c:v>
                </c:pt>
                <c:pt idx="32">
                  <c:v>27</c:v>
                </c:pt>
                <c:pt idx="33">
                  <c:v>22</c:v>
                </c:pt>
                <c:pt idx="34">
                  <c:v>64</c:v>
                </c:pt>
                <c:pt idx="35">
                  <c:v>43</c:v>
                </c:pt>
                <c:pt idx="36">
                  <c:v>60</c:v>
                </c:pt>
                <c:pt idx="37">
                  <c:v>85</c:v>
                </c:pt>
                <c:pt idx="38">
                  <c:v>80</c:v>
                </c:pt>
                <c:pt idx="39">
                  <c:v>198</c:v>
                </c:pt>
                <c:pt idx="40">
                  <c:v>72</c:v>
                </c:pt>
                <c:pt idx="41">
                  <c:v>78</c:v>
                </c:pt>
                <c:pt idx="42">
                  <c:v>102</c:v>
                </c:pt>
                <c:pt idx="43">
                  <c:v>76</c:v>
                </c:pt>
                <c:pt idx="44">
                  <c:v>66</c:v>
                </c:pt>
                <c:pt idx="45">
                  <c:v>149</c:v>
                </c:pt>
                <c:pt idx="46">
                  <c:v>67</c:v>
                </c:pt>
                <c:pt idx="47">
                  <c:v>157</c:v>
                </c:pt>
                <c:pt idx="48">
                  <c:v>94</c:v>
                </c:pt>
                <c:pt idx="49">
                  <c:v>35</c:v>
                </c:pt>
              </c:numCache>
            </c:numRef>
          </c:val>
        </c:ser>
        <c:marker val="1"/>
        <c:axId val="65136896"/>
        <c:axId val="64757760"/>
      </c:lineChart>
      <c:catAx>
        <c:axId val="65136896"/>
        <c:scaling>
          <c:orientation val="minMax"/>
        </c:scaling>
        <c:axPos val="b"/>
        <c:tickLblPos val="nextTo"/>
        <c:crossAx val="64757760"/>
        <c:crosses val="autoZero"/>
        <c:auto val="1"/>
        <c:lblAlgn val="ctr"/>
        <c:lblOffset val="100"/>
      </c:catAx>
      <c:valAx>
        <c:axId val="64757760"/>
        <c:scaling>
          <c:orientation val="minMax"/>
        </c:scaling>
        <c:axPos val="l"/>
        <c:majorGridlines/>
        <c:numFmt formatCode="General" sourceLinked="1"/>
        <c:tickLblPos val="nextTo"/>
        <c:crossAx val="651368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76199</xdr:colOff>
      <xdr:row>6</xdr:row>
      <xdr:rowOff>628650</xdr:rowOff>
    </xdr:from>
    <xdr:to>
      <xdr:col>24</xdr:col>
      <xdr:colOff>238124</xdr:colOff>
      <xdr:row>15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3"/>
  <sheetViews>
    <sheetView topLeftCell="A34" workbookViewId="0">
      <selection activeCell="C55" sqref="C55"/>
    </sheetView>
  </sheetViews>
  <sheetFormatPr defaultRowHeight="15"/>
  <cols>
    <col min="1" max="1" width="27.42578125" customWidth="1"/>
    <col min="2" max="2" width="18.7109375" customWidth="1"/>
    <col min="3" max="3" width="40.140625" customWidth="1"/>
    <col min="5" max="5" width="12.85546875" style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s="1">
        <v>38.5</v>
      </c>
    </row>
    <row r="2" spans="1:5">
      <c r="A2" t="s">
        <v>4</v>
      </c>
      <c r="B2" t="s">
        <v>1</v>
      </c>
      <c r="C2" t="s">
        <v>5</v>
      </c>
      <c r="D2" t="s">
        <v>3</v>
      </c>
      <c r="E2" s="1">
        <v>50.8</v>
      </c>
    </row>
    <row r="3" spans="1:5">
      <c r="A3" t="s">
        <v>6</v>
      </c>
      <c r="B3" t="s">
        <v>1</v>
      </c>
      <c r="C3" t="s">
        <v>7</v>
      </c>
      <c r="D3" t="s">
        <v>8</v>
      </c>
      <c r="E3" s="1">
        <v>61.909840000000003</v>
      </c>
    </row>
    <row r="4" spans="1:5">
      <c r="A4" t="s">
        <v>9</v>
      </c>
      <c r="B4" t="s">
        <v>1</v>
      </c>
      <c r="C4" t="s">
        <v>10</v>
      </c>
      <c r="D4" t="s">
        <v>3</v>
      </c>
      <c r="E4" s="1">
        <v>42.551476000000001</v>
      </c>
    </row>
    <row r="5" spans="1:5">
      <c r="A5" t="s">
        <v>11</v>
      </c>
      <c r="B5" t="s">
        <v>1</v>
      </c>
      <c r="C5" t="s">
        <v>5</v>
      </c>
      <c r="D5" t="s">
        <v>3</v>
      </c>
      <c r="E5" s="1">
        <v>52</v>
      </c>
    </row>
    <row r="6" spans="1:5">
      <c r="A6" t="s">
        <v>12</v>
      </c>
      <c r="B6" t="s">
        <v>13</v>
      </c>
      <c r="C6" t="s">
        <v>14</v>
      </c>
      <c r="D6" t="s">
        <v>3</v>
      </c>
      <c r="E6" s="1">
        <v>44.317959999999999</v>
      </c>
    </row>
    <row r="7" spans="1:5">
      <c r="A7" t="s">
        <v>15</v>
      </c>
      <c r="B7" t="s">
        <v>16</v>
      </c>
      <c r="C7" t="s">
        <v>17</v>
      </c>
      <c r="D7" t="s">
        <v>3</v>
      </c>
      <c r="E7" s="1">
        <v>38.799999999999997</v>
      </c>
    </row>
    <row r="8" spans="1:5">
      <c r="A8" t="s">
        <v>18</v>
      </c>
      <c r="B8" t="s">
        <v>1</v>
      </c>
      <c r="C8" t="s">
        <v>19</v>
      </c>
      <c r="D8" t="s">
        <v>3</v>
      </c>
      <c r="E8" s="1">
        <v>40.1</v>
      </c>
    </row>
    <row r="9" spans="1:5">
      <c r="A9" t="s">
        <v>20</v>
      </c>
      <c r="B9" t="s">
        <v>1</v>
      </c>
      <c r="C9" t="s">
        <v>21</v>
      </c>
      <c r="D9" t="s">
        <v>3</v>
      </c>
      <c r="E9" s="1">
        <v>58.306282000000003</v>
      </c>
    </row>
    <row r="10" spans="1:5">
      <c r="A10" t="s">
        <v>22</v>
      </c>
      <c r="B10" t="s">
        <v>23</v>
      </c>
      <c r="C10" t="s">
        <v>24</v>
      </c>
      <c r="D10" t="s">
        <v>3</v>
      </c>
      <c r="E10" s="1">
        <v>29.2</v>
      </c>
    </row>
    <row r="11" spans="1:5">
      <c r="A11" t="s">
        <v>25</v>
      </c>
      <c r="B11" t="s">
        <v>23</v>
      </c>
      <c r="C11" t="s">
        <v>26</v>
      </c>
      <c r="D11" t="s">
        <v>27</v>
      </c>
      <c r="E11" s="1">
        <v>29.484604000000001</v>
      </c>
    </row>
    <row r="12" spans="1:5">
      <c r="A12" t="s">
        <v>28</v>
      </c>
      <c r="B12" t="s">
        <v>1</v>
      </c>
      <c r="C12" t="s">
        <v>5</v>
      </c>
      <c r="D12" t="s">
        <v>3</v>
      </c>
      <c r="E12" s="1">
        <v>49.85</v>
      </c>
    </row>
    <row r="13" spans="1:5">
      <c r="A13" t="s">
        <v>29</v>
      </c>
      <c r="B13" t="s">
        <v>30</v>
      </c>
      <c r="C13" t="s">
        <v>31</v>
      </c>
      <c r="D13" t="s">
        <v>3</v>
      </c>
      <c r="E13" s="1">
        <v>21.233333999999999</v>
      </c>
    </row>
    <row r="14" spans="1:5">
      <c r="A14" t="s">
        <v>32</v>
      </c>
      <c r="B14" t="s">
        <v>1</v>
      </c>
      <c r="C14" t="s">
        <v>7</v>
      </c>
      <c r="D14" t="s">
        <v>8</v>
      </c>
      <c r="E14" s="1">
        <v>44.357390000000002</v>
      </c>
    </row>
    <row r="15" spans="1:5">
      <c r="A15" t="s">
        <v>33</v>
      </c>
      <c r="B15" t="s">
        <v>1</v>
      </c>
      <c r="C15" t="s">
        <v>10</v>
      </c>
      <c r="D15" t="s">
        <v>3</v>
      </c>
      <c r="E15" s="1">
        <v>32.528686999999998</v>
      </c>
    </row>
    <row r="16" spans="1:5">
      <c r="A16" t="s">
        <v>34</v>
      </c>
      <c r="B16" t="s">
        <v>35</v>
      </c>
      <c r="C16" t="s">
        <v>36</v>
      </c>
      <c r="D16" t="s">
        <v>3</v>
      </c>
      <c r="E16" s="1">
        <v>37.9</v>
      </c>
    </row>
    <row r="17" spans="1:5">
      <c r="A17" t="s">
        <v>37</v>
      </c>
      <c r="B17" t="s">
        <v>38</v>
      </c>
      <c r="C17" t="s">
        <v>26</v>
      </c>
      <c r="D17" t="s">
        <v>8</v>
      </c>
      <c r="E17" s="1">
        <v>35.989024999999998</v>
      </c>
    </row>
    <row r="18" spans="1:5">
      <c r="A18" t="s">
        <v>39</v>
      </c>
      <c r="B18" t="s">
        <v>23</v>
      </c>
      <c r="C18" t="s">
        <v>26</v>
      </c>
      <c r="D18" t="s">
        <v>27</v>
      </c>
      <c r="E18" s="1">
        <v>29.743492</v>
      </c>
    </row>
    <row r="19" spans="1:5">
      <c r="A19" t="s">
        <v>40</v>
      </c>
      <c r="B19" t="s">
        <v>23</v>
      </c>
      <c r="C19" t="s">
        <v>24</v>
      </c>
      <c r="D19" t="s">
        <v>3</v>
      </c>
      <c r="E19" s="1">
        <v>80.673490000000001</v>
      </c>
    </row>
    <row r="20" spans="1:5">
      <c r="A20" t="s">
        <v>41</v>
      </c>
      <c r="B20" t="s">
        <v>35</v>
      </c>
      <c r="C20" t="s">
        <v>36</v>
      </c>
      <c r="D20" t="s">
        <v>3</v>
      </c>
      <c r="E20" s="1">
        <v>45.853583999999998</v>
      </c>
    </row>
    <row r="21" spans="1:5">
      <c r="A21" t="s">
        <v>42</v>
      </c>
      <c r="B21" t="s">
        <v>1</v>
      </c>
      <c r="C21" t="s">
        <v>43</v>
      </c>
      <c r="D21" t="s">
        <v>3</v>
      </c>
      <c r="E21" s="1">
        <v>28.688186999999999</v>
      </c>
    </row>
    <row r="22" spans="1:5">
      <c r="A22" t="s">
        <v>44</v>
      </c>
      <c r="B22" t="s">
        <v>1</v>
      </c>
      <c r="C22" t="s">
        <v>45</v>
      </c>
      <c r="D22" t="s">
        <v>3</v>
      </c>
      <c r="E22" s="1">
        <v>42.845576999999999</v>
      </c>
    </row>
    <row r="23" spans="1:5">
      <c r="A23" t="s">
        <v>46</v>
      </c>
      <c r="B23" t="s">
        <v>16</v>
      </c>
      <c r="C23" t="s">
        <v>17</v>
      </c>
      <c r="D23" t="s">
        <v>3</v>
      </c>
      <c r="E23" s="1">
        <v>31.5</v>
      </c>
    </row>
    <row r="24" spans="1:5">
      <c r="A24" t="s">
        <v>47</v>
      </c>
      <c r="B24" t="s">
        <v>16</v>
      </c>
      <c r="C24" t="s">
        <v>48</v>
      </c>
      <c r="D24" t="s">
        <v>3</v>
      </c>
      <c r="E24" s="1">
        <v>37.6</v>
      </c>
    </row>
    <row r="25" spans="1:5">
      <c r="A25" t="s">
        <v>47</v>
      </c>
      <c r="B25" t="s">
        <v>16</v>
      </c>
      <c r="C25" t="s">
        <v>17</v>
      </c>
      <c r="D25" t="s">
        <v>3</v>
      </c>
      <c r="E25" s="1">
        <v>37.573309999999999</v>
      </c>
    </row>
    <row r="26" spans="1:5">
      <c r="A26" t="s">
        <v>49</v>
      </c>
      <c r="B26" t="s">
        <v>50</v>
      </c>
      <c r="C26" t="s">
        <v>5</v>
      </c>
      <c r="D26" t="s">
        <v>3</v>
      </c>
      <c r="E26" s="1">
        <v>54.2</v>
      </c>
    </row>
    <row r="27" spans="1:5">
      <c r="A27" t="s">
        <v>51</v>
      </c>
      <c r="B27" t="s">
        <v>23</v>
      </c>
      <c r="C27" t="s">
        <v>26</v>
      </c>
      <c r="D27" t="s">
        <v>27</v>
      </c>
      <c r="E27" s="1">
        <v>56.651904999999999</v>
      </c>
    </row>
    <row r="28" spans="1:5">
      <c r="A28" t="s">
        <v>52</v>
      </c>
      <c r="B28" t="s">
        <v>23</v>
      </c>
      <c r="C28" t="s">
        <v>26</v>
      </c>
      <c r="D28" t="s">
        <v>27</v>
      </c>
      <c r="E28" s="1">
        <v>23.191020999999999</v>
      </c>
    </row>
    <row r="29" spans="1:5">
      <c r="A29" t="s">
        <v>53</v>
      </c>
      <c r="B29" t="s">
        <v>30</v>
      </c>
      <c r="C29" t="s">
        <v>31</v>
      </c>
      <c r="D29" t="s">
        <v>3</v>
      </c>
      <c r="E29" s="1">
        <v>46.153151999999999</v>
      </c>
    </row>
    <row r="30" spans="1:5">
      <c r="A30" t="s">
        <v>54</v>
      </c>
      <c r="B30" t="s">
        <v>1</v>
      </c>
      <c r="C30" t="s">
        <v>55</v>
      </c>
      <c r="D30" t="s">
        <v>3</v>
      </c>
      <c r="E30" s="1">
        <v>37.766620000000003</v>
      </c>
    </row>
    <row r="31" spans="1:5">
      <c r="A31" t="s">
        <v>56</v>
      </c>
      <c r="B31" t="s">
        <v>1</v>
      </c>
      <c r="C31" t="s">
        <v>57</v>
      </c>
      <c r="D31" t="s">
        <v>3</v>
      </c>
      <c r="E31" s="1">
        <v>78.2</v>
      </c>
    </row>
    <row r="32" spans="1:5">
      <c r="A32" t="s">
        <v>58</v>
      </c>
      <c r="B32" t="s">
        <v>35</v>
      </c>
      <c r="C32" t="s">
        <v>36</v>
      </c>
      <c r="D32" t="s">
        <v>3</v>
      </c>
      <c r="E32" s="1">
        <v>31.137484000000001</v>
      </c>
    </row>
    <row r="33" spans="1:5">
      <c r="A33" t="s">
        <v>60</v>
      </c>
      <c r="B33" t="s">
        <v>13</v>
      </c>
      <c r="C33" t="s">
        <v>10</v>
      </c>
      <c r="D33" t="s">
        <v>3</v>
      </c>
      <c r="E33" s="1">
        <v>34.791224999999997</v>
      </c>
    </row>
    <row r="34" spans="1:5">
      <c r="A34" t="s">
        <v>59</v>
      </c>
      <c r="B34" t="s">
        <v>1</v>
      </c>
      <c r="C34" t="s">
        <v>7</v>
      </c>
      <c r="D34" t="s">
        <v>8</v>
      </c>
      <c r="E34" s="1">
        <v>32.196326999999997</v>
      </c>
    </row>
    <row r="35" spans="1:5">
      <c r="A35" t="s">
        <v>61</v>
      </c>
      <c r="B35" t="s">
        <v>62</v>
      </c>
      <c r="C35" t="s">
        <v>63</v>
      </c>
      <c r="D35" t="s">
        <v>3</v>
      </c>
      <c r="E35" s="1">
        <v>51.692222999999998</v>
      </c>
    </row>
    <row r="36" spans="1:5">
      <c r="A36" t="s">
        <v>64</v>
      </c>
      <c r="B36" t="s">
        <v>1</v>
      </c>
      <c r="C36" t="s">
        <v>5</v>
      </c>
      <c r="D36" t="s">
        <v>3</v>
      </c>
      <c r="E36" s="1">
        <v>48.012745000000002</v>
      </c>
    </row>
    <row r="37" spans="1:5">
      <c r="A37" t="s">
        <v>65</v>
      </c>
      <c r="B37" t="s">
        <v>1</v>
      </c>
      <c r="C37" t="s">
        <v>5</v>
      </c>
      <c r="D37" t="s">
        <v>3</v>
      </c>
      <c r="E37" s="1">
        <v>48.157733999999998</v>
      </c>
    </row>
    <row r="38" spans="1:5">
      <c r="A38" t="s">
        <v>66</v>
      </c>
      <c r="B38" t="s">
        <v>67</v>
      </c>
      <c r="C38" t="s">
        <v>7</v>
      </c>
      <c r="D38" t="s">
        <v>68</v>
      </c>
      <c r="E38" s="1">
        <v>33.914375</v>
      </c>
    </row>
    <row r="39" spans="1:5">
      <c r="A39" t="s">
        <v>69</v>
      </c>
      <c r="B39" t="s">
        <v>62</v>
      </c>
      <c r="C39" t="s">
        <v>63</v>
      </c>
      <c r="D39" t="s">
        <v>3</v>
      </c>
      <c r="E39" s="1">
        <v>49.544623999999999</v>
      </c>
    </row>
    <row r="40" spans="1:5">
      <c r="A40" t="s">
        <v>70</v>
      </c>
      <c r="B40" t="s">
        <v>23</v>
      </c>
      <c r="C40" t="s">
        <v>24</v>
      </c>
      <c r="D40" t="s">
        <v>3</v>
      </c>
      <c r="E40" s="1">
        <v>76.289069999999995</v>
      </c>
    </row>
    <row r="41" spans="1:5">
      <c r="A41" t="s">
        <v>71</v>
      </c>
      <c r="B41" t="s">
        <v>13</v>
      </c>
      <c r="C41" t="s">
        <v>7</v>
      </c>
      <c r="D41" t="s">
        <v>68</v>
      </c>
      <c r="E41" s="1">
        <v>43.284669999999998</v>
      </c>
    </row>
    <row r="42" spans="1:5">
      <c r="A42" t="s">
        <v>71</v>
      </c>
      <c r="B42" t="s">
        <v>16</v>
      </c>
      <c r="C42" t="s">
        <v>48</v>
      </c>
      <c r="D42" t="s">
        <v>3</v>
      </c>
      <c r="E42" s="1">
        <v>43.8</v>
      </c>
    </row>
    <row r="43" spans="1:5">
      <c r="A43" t="s">
        <v>72</v>
      </c>
      <c r="B43" t="s">
        <v>1</v>
      </c>
      <c r="C43" t="s">
        <v>5</v>
      </c>
      <c r="D43" t="s">
        <v>3</v>
      </c>
      <c r="E43" s="1">
        <v>53.652766999999997</v>
      </c>
    </row>
    <row r="44" spans="1:5">
      <c r="A44" t="s">
        <v>73</v>
      </c>
      <c r="B44" t="s">
        <v>1</v>
      </c>
      <c r="C44" t="s">
        <v>10</v>
      </c>
      <c r="D44" t="s">
        <v>3</v>
      </c>
      <c r="E44" s="1">
        <v>40.708390000000001</v>
      </c>
    </row>
    <row r="45" spans="1:5">
      <c r="A45" t="s">
        <v>74</v>
      </c>
      <c r="B45" t="s">
        <v>1</v>
      </c>
      <c r="C45" t="s">
        <v>7</v>
      </c>
      <c r="D45" t="s">
        <v>8</v>
      </c>
      <c r="E45" s="1">
        <v>42.888573000000001</v>
      </c>
    </row>
    <row r="46" spans="1:5">
      <c r="A46" t="s">
        <v>75</v>
      </c>
      <c r="B46" t="s">
        <v>76</v>
      </c>
      <c r="C46" t="s">
        <v>77</v>
      </c>
      <c r="D46" t="s">
        <v>3</v>
      </c>
      <c r="E46" s="1">
        <v>84.001000000000005</v>
      </c>
    </row>
    <row r="47" spans="1:5">
      <c r="A47" t="s">
        <v>78</v>
      </c>
      <c r="B47" t="s">
        <v>35</v>
      </c>
      <c r="C47" t="s">
        <v>79</v>
      </c>
      <c r="D47" t="s">
        <v>3</v>
      </c>
      <c r="E47" s="1">
        <v>34</v>
      </c>
    </row>
    <row r="48" spans="1:5">
      <c r="A48" t="s">
        <v>80</v>
      </c>
      <c r="B48" t="s">
        <v>50</v>
      </c>
      <c r="C48" t="s">
        <v>5</v>
      </c>
      <c r="D48" t="s">
        <v>3</v>
      </c>
      <c r="E48" s="1">
        <v>43.266666000000001</v>
      </c>
    </row>
    <row r="49" spans="1:5">
      <c r="A49" t="s">
        <v>81</v>
      </c>
      <c r="B49" t="s">
        <v>1</v>
      </c>
      <c r="C49" t="s">
        <v>82</v>
      </c>
      <c r="D49" t="s">
        <v>3</v>
      </c>
      <c r="E49" s="1">
        <v>40.049999999999997</v>
      </c>
    </row>
    <row r="50" spans="1:5">
      <c r="A50" t="s">
        <v>83</v>
      </c>
      <c r="B50" t="s">
        <v>62</v>
      </c>
      <c r="C50" t="s">
        <v>84</v>
      </c>
      <c r="D50" t="s">
        <v>3</v>
      </c>
      <c r="E50" s="1">
        <v>25.815102</v>
      </c>
    </row>
    <row r="51" spans="1:5">
      <c r="D51" t="s">
        <v>129</v>
      </c>
      <c r="E51" s="1">
        <f>AVERAGE(E1:E50)</f>
        <v>43.91343822000001</v>
      </c>
    </row>
    <row r="52" spans="1:5">
      <c r="D52" t="s">
        <v>130</v>
      </c>
      <c r="E52" s="1">
        <f>MIN(E1:E50)</f>
        <v>21.233333999999999</v>
      </c>
    </row>
    <row r="53" spans="1:5">
      <c r="D53" t="s">
        <v>131</v>
      </c>
      <c r="E53" s="1">
        <f>MAX(E1:E50)</f>
        <v>84.001000000000005</v>
      </c>
    </row>
  </sheetData>
  <sortState ref="A1:E53">
    <sortCondition ref="A1:A53"/>
  </sortState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21"/>
  <sheetViews>
    <sheetView workbookViewId="0">
      <selection activeCell="I6" sqref="I6"/>
    </sheetView>
  </sheetViews>
  <sheetFormatPr defaultRowHeight="15"/>
  <cols>
    <col min="1" max="1" width="11.42578125" customWidth="1"/>
  </cols>
  <sheetData>
    <row r="1" spans="1:15" ht="16.5" thickBot="1">
      <c r="A1" s="3"/>
      <c r="B1" s="32" t="s">
        <v>940</v>
      </c>
      <c r="C1" s="33"/>
      <c r="D1" s="32" t="s">
        <v>941</v>
      </c>
      <c r="E1" s="33"/>
      <c r="F1" s="32" t="s">
        <v>942</v>
      </c>
      <c r="G1" s="33"/>
    </row>
    <row r="2" spans="1:15" ht="16.5" thickBot="1">
      <c r="A2" s="4"/>
      <c r="B2" s="5" t="s">
        <v>943</v>
      </c>
      <c r="C2" s="6" t="s">
        <v>944</v>
      </c>
      <c r="D2" s="5" t="s">
        <v>943</v>
      </c>
      <c r="E2" s="5" t="s">
        <v>944</v>
      </c>
      <c r="F2" s="5" t="s">
        <v>943</v>
      </c>
      <c r="G2" s="5" t="s">
        <v>944</v>
      </c>
    </row>
    <row r="3" spans="1:15" ht="16.5" thickBot="1">
      <c r="A3" s="7" t="s">
        <v>945</v>
      </c>
      <c r="B3" s="4">
        <f>'Parsons Whole Tunes'!B51</f>
        <v>10</v>
      </c>
      <c r="C3" s="4">
        <f>'Parsons Extracts'!B51</f>
        <v>1</v>
      </c>
      <c r="D3" s="4">
        <f>'Semex Whole Tunes'!B51</f>
        <v>28</v>
      </c>
      <c r="E3" s="4">
        <f>'Semex Extracts'!B51</f>
        <v>19</v>
      </c>
      <c r="F3" s="4">
        <f>'Bryan Whole Tunes'!B51</f>
        <v>47</v>
      </c>
      <c r="G3" s="4">
        <f>'Bryan Extracts'!B51</f>
        <v>46</v>
      </c>
    </row>
    <row r="4" spans="1:15" ht="16.5" thickBot="1">
      <c r="A4" s="7" t="s">
        <v>946</v>
      </c>
      <c r="B4" s="4">
        <f>'Parsons Whole Tunes'!B52</f>
        <v>40</v>
      </c>
      <c r="C4" s="4">
        <f>'Parsons Extracts'!B52</f>
        <v>49</v>
      </c>
      <c r="D4" s="4">
        <f>'Semex Whole Tunes'!B52</f>
        <v>22</v>
      </c>
      <c r="E4" s="4">
        <f>'Semex Extracts'!B52</f>
        <v>31</v>
      </c>
      <c r="F4" s="4">
        <f>'Bryan Whole Tunes'!B52</f>
        <v>3</v>
      </c>
      <c r="G4" s="4">
        <f>'Bryan Extracts'!B52</f>
        <v>4</v>
      </c>
    </row>
    <row r="5" spans="1:15" ht="16.5" thickBot="1">
      <c r="A5" s="8" t="s">
        <v>947</v>
      </c>
      <c r="B5" s="4">
        <f>B3+B4</f>
        <v>50</v>
      </c>
      <c r="C5" s="4">
        <f t="shared" ref="C5:G5" si="0">C3+C4</f>
        <v>50</v>
      </c>
      <c r="D5" s="4">
        <f t="shared" si="0"/>
        <v>50</v>
      </c>
      <c r="E5" s="4">
        <f t="shared" si="0"/>
        <v>50</v>
      </c>
      <c r="F5" s="4">
        <f t="shared" si="0"/>
        <v>50</v>
      </c>
      <c r="G5" s="4">
        <f t="shared" si="0"/>
        <v>50</v>
      </c>
    </row>
    <row r="6" spans="1:15" ht="111" thickBot="1">
      <c r="A6" s="7" t="s">
        <v>948</v>
      </c>
      <c r="B6" s="9">
        <f>B3/B5</f>
        <v>0.2</v>
      </c>
      <c r="C6" s="9">
        <f t="shared" ref="C6:G6" si="1">C3/C5</f>
        <v>0.02</v>
      </c>
      <c r="D6" s="9">
        <f t="shared" si="1"/>
        <v>0.56000000000000005</v>
      </c>
      <c r="E6" s="9">
        <f t="shared" si="1"/>
        <v>0.38</v>
      </c>
      <c r="F6" s="9">
        <f t="shared" si="1"/>
        <v>0.94</v>
      </c>
      <c r="G6" s="9">
        <f t="shared" si="1"/>
        <v>0.92</v>
      </c>
      <c r="J6" s="14" t="s">
        <v>950</v>
      </c>
      <c r="K6" s="15" t="s">
        <v>951</v>
      </c>
    </row>
    <row r="7" spans="1:15" ht="111" thickBot="1">
      <c r="A7" s="7" t="s">
        <v>949</v>
      </c>
      <c r="B7" s="9">
        <f>B4/B5</f>
        <v>0.8</v>
      </c>
      <c r="C7" s="9">
        <f t="shared" ref="C7:G7" si="2">C4/C5</f>
        <v>0.98</v>
      </c>
      <c r="D7" s="9">
        <f t="shared" si="2"/>
        <v>0.44</v>
      </c>
      <c r="E7" s="9">
        <f t="shared" si="2"/>
        <v>0.62</v>
      </c>
      <c r="F7" s="9">
        <f t="shared" si="2"/>
        <v>0.06</v>
      </c>
      <c r="G7" s="9">
        <f t="shared" si="2"/>
        <v>0.08</v>
      </c>
      <c r="J7" s="16" t="s">
        <v>952</v>
      </c>
      <c r="K7" s="17" t="s">
        <v>953</v>
      </c>
    </row>
    <row r="8" spans="1:15" ht="16.5" thickBot="1">
      <c r="A8" s="8" t="s">
        <v>947</v>
      </c>
      <c r="B8" s="9">
        <f>B6+B7</f>
        <v>1</v>
      </c>
      <c r="C8" s="9">
        <f t="shared" ref="C8:G8" si="3">C6+C7</f>
        <v>1</v>
      </c>
      <c r="D8" s="9">
        <f t="shared" si="3"/>
        <v>1</v>
      </c>
      <c r="E8" s="9">
        <f t="shared" si="3"/>
        <v>1</v>
      </c>
      <c r="F8" s="9">
        <f t="shared" si="3"/>
        <v>1</v>
      </c>
      <c r="G8" s="9">
        <f t="shared" si="3"/>
        <v>1</v>
      </c>
    </row>
    <row r="11" spans="1:15" ht="15.75">
      <c r="A11" s="10"/>
      <c r="B11" s="11" t="s">
        <v>940</v>
      </c>
      <c r="C11" s="11" t="s">
        <v>941</v>
      </c>
      <c r="D11" s="11" t="s">
        <v>942</v>
      </c>
    </row>
    <row r="12" spans="1:15" ht="16.5" thickBot="1">
      <c r="A12" s="12" t="s">
        <v>945</v>
      </c>
      <c r="B12" s="4">
        <f>B3+C3</f>
        <v>11</v>
      </c>
      <c r="C12" s="4">
        <f>D3+E3</f>
        <v>47</v>
      </c>
      <c r="D12" s="4">
        <f>F3+G3</f>
        <v>93</v>
      </c>
    </row>
    <row r="13" spans="1:15" ht="16.5" thickBot="1">
      <c r="A13" s="7" t="s">
        <v>946</v>
      </c>
      <c r="B13" s="4">
        <f>B4+C4</f>
        <v>89</v>
      </c>
      <c r="C13" s="4">
        <f>D4+E4</f>
        <v>53</v>
      </c>
      <c r="D13" s="4">
        <f>F4+G4</f>
        <v>7</v>
      </c>
      <c r="H13" t="s">
        <v>954</v>
      </c>
      <c r="K13" t="s">
        <v>955</v>
      </c>
      <c r="N13" t="s">
        <v>962</v>
      </c>
    </row>
    <row r="14" spans="1:15" ht="16.5" thickBot="1">
      <c r="A14" s="8" t="s">
        <v>947</v>
      </c>
      <c r="B14" s="4">
        <f>B12+B13</f>
        <v>100</v>
      </c>
      <c r="C14" s="4">
        <f t="shared" ref="C14:D14" si="4">C12+C13</f>
        <v>100</v>
      </c>
      <c r="D14" s="4">
        <f t="shared" si="4"/>
        <v>100</v>
      </c>
      <c r="H14" s="13">
        <f>'T1 &amp; T3'!B101</f>
        <v>7</v>
      </c>
      <c r="I14" s="13">
        <f>'T1 &amp; T3'!C101</f>
        <v>82</v>
      </c>
      <c r="K14" s="13">
        <f>'T2 &amp; T3'!B101</f>
        <v>7</v>
      </c>
      <c r="L14" s="13">
        <f>'T2 &amp; T3'!C101</f>
        <v>46</v>
      </c>
      <c r="N14" s="13">
        <v>5</v>
      </c>
      <c r="O14" s="13">
        <v>2</v>
      </c>
    </row>
    <row r="15" spans="1:15" ht="16.5" thickBot="1">
      <c r="A15" s="7" t="s">
        <v>948</v>
      </c>
      <c r="B15" s="9">
        <f>B12/B14</f>
        <v>0.11</v>
      </c>
      <c r="C15" s="9">
        <f>C12/C14</f>
        <v>0.47</v>
      </c>
      <c r="D15" s="9">
        <f>D12/D14</f>
        <v>0.93</v>
      </c>
      <c r="H15" s="13">
        <f>'T1 &amp; T3'!D101</f>
        <v>0</v>
      </c>
      <c r="I15" s="13">
        <f>'T1 &amp; T3'!E101</f>
        <v>11</v>
      </c>
      <c r="K15" s="13">
        <f>'T2 &amp; T3'!D101</f>
        <v>0</v>
      </c>
      <c r="L15" s="13">
        <f>'T2 &amp; T3'!E101</f>
        <v>47</v>
      </c>
      <c r="N15" s="13">
        <v>2</v>
      </c>
      <c r="O15" s="13">
        <v>10</v>
      </c>
    </row>
    <row r="16" spans="1:15" ht="16.5" thickBot="1">
      <c r="A16" s="7" t="s">
        <v>949</v>
      </c>
      <c r="B16" s="9">
        <f>B13/B14</f>
        <v>0.89</v>
      </c>
      <c r="C16" s="9">
        <f>C13/C14</f>
        <v>0.53</v>
      </c>
      <c r="D16" s="9">
        <f>D13/D14</f>
        <v>7.0000000000000007E-2</v>
      </c>
    </row>
    <row r="17" spans="1:20" ht="16.5" thickBot="1">
      <c r="A17" s="8" t="s">
        <v>947</v>
      </c>
      <c r="B17" s="9">
        <f>B15+B16</f>
        <v>1</v>
      </c>
      <c r="C17" s="9">
        <f>C15+C16</f>
        <v>1</v>
      </c>
      <c r="D17" s="9">
        <f>D15+D16</f>
        <v>1</v>
      </c>
      <c r="H17" t="s">
        <v>961</v>
      </c>
      <c r="I17">
        <f>(POWER(((I14 + H15) -1), 2)) / (I14 - H15)</f>
        <v>80.012195121951223</v>
      </c>
      <c r="K17" t="s">
        <v>961</v>
      </c>
      <c r="L17">
        <f>(POWER(((L14 + K15) -1), 2)) / (L14 - K15)</f>
        <v>44.021739130434781</v>
      </c>
      <c r="N17" t="s">
        <v>961</v>
      </c>
      <c r="O17" t="e">
        <f>(POWER(((O14 + N15) -1), 2)) / (O14 - N15)</f>
        <v>#DIV/0!</v>
      </c>
    </row>
    <row r="18" spans="1:20">
      <c r="R18" t="s">
        <v>940</v>
      </c>
      <c r="S18" t="s">
        <v>941</v>
      </c>
      <c r="T18" t="s">
        <v>942</v>
      </c>
    </row>
    <row r="19" spans="1:20">
      <c r="P19" t="s">
        <v>963</v>
      </c>
      <c r="R19">
        <f>AVERAGE('Parsons Whole Tunes'!E1:E50)</f>
        <v>95.92</v>
      </c>
      <c r="S19">
        <f>AVERAGE('Semex Whole Tunes'!E1:E50)</f>
        <v>201.86</v>
      </c>
      <c r="T19">
        <f>AVERAGE('Bryan Whole Tunes'!E1:E50)</f>
        <v>100.04</v>
      </c>
    </row>
    <row r="21" spans="1:20">
      <c r="R21">
        <f>SUM(Sheet5!A1:A50) / COUNTIF('Parsons Whole Tunes'!B1:B50, 1)</f>
        <v>81.400000000000006</v>
      </c>
      <c r="S21">
        <f>SUM(Sheet5!B1:B50) / COUNTIF('Semex Whole Tunes'!B1:B50, 1)</f>
        <v>159.39285714285714</v>
      </c>
      <c r="T21">
        <f>SUM(Sheet5!C1:C50) / COUNTIF('Bryan Whole Tunes'!B1:B50, 1)</f>
        <v>90.574468085106389</v>
      </c>
    </row>
  </sheetData>
  <mergeCells count="3">
    <mergeCell ref="B1:C1"/>
    <mergeCell ref="D1:E1"/>
    <mergeCell ref="F1:G1"/>
  </mergeCells>
  <pageMargins left="0.7" right="0.7" top="0.75" bottom="0.75" header="0.3" footer="0.3"/>
  <pageSetup paperSize="9"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102"/>
  <sheetViews>
    <sheetView workbookViewId="0">
      <selection activeCell="B1" sqref="B1"/>
    </sheetView>
  </sheetViews>
  <sheetFormatPr defaultRowHeight="15"/>
  <cols>
    <col min="1" max="1" width="31.85546875" customWidth="1"/>
  </cols>
  <sheetData>
    <row r="1" spans="1:5">
      <c r="A1" t="s">
        <v>954</v>
      </c>
      <c r="B1">
        <f>IF(AND(IF('Parsons Whole Tunes'!B1=0,TRUE,FALSE),IF('Bryan Whole Tunes'!B1=0,TRUE,FALSE)),1,0)</f>
        <v>0</v>
      </c>
      <c r="C1">
        <f>IF(AND(IF('Parsons Whole Tunes'!B1=0,TRUE,FALSE),IF('Bryan Whole Tunes'!B1=1,TRUE,FALSE)),1,0)</f>
        <v>0</v>
      </c>
      <c r="D1">
        <f>IF(AND(IF('Parsons Whole Tunes'!B1=1,TRUE,FALSE),IF('Bryan Whole Tunes'!B1=0,TRUE,FALSE)),1,0)</f>
        <v>0</v>
      </c>
      <c r="E1">
        <f>IF(AND(IF('Parsons Whole Tunes'!B1=1,TRUE,FALSE),IF('Bryan Whole Tunes'!B1=1,TRUE,FALSE)),1,0)</f>
        <v>1</v>
      </c>
    </row>
    <row r="2" spans="1:5">
      <c r="B2">
        <f>IF(AND(IF('Parsons Whole Tunes'!B2=0,TRUE,FALSE),IF('Bryan Whole Tunes'!B2=0,TRUE,FALSE)),1,0)</f>
        <v>0</v>
      </c>
      <c r="C2">
        <f>IF(AND(IF('Parsons Whole Tunes'!B2=0,TRUE,FALSE),IF('Bryan Whole Tunes'!B2=1,TRUE,FALSE)),1,0)</f>
        <v>1</v>
      </c>
      <c r="D2">
        <f>IF(AND(IF('Parsons Whole Tunes'!B2=1,TRUE,FALSE),IF('Bryan Whole Tunes'!B2=0,TRUE,FALSE)),1,0)</f>
        <v>0</v>
      </c>
      <c r="E2">
        <f>IF(AND(IF('Parsons Whole Tunes'!B2=1,TRUE,FALSE),IF('Bryan Whole Tunes'!B2=1,TRUE,FALSE)),1,0)</f>
        <v>0</v>
      </c>
    </row>
    <row r="3" spans="1:5">
      <c r="B3">
        <f>IF(AND(IF('Parsons Whole Tunes'!B3=0,TRUE,FALSE),IF('Bryan Whole Tunes'!B3=0,TRUE,FALSE)),1,0)</f>
        <v>0</v>
      </c>
      <c r="C3">
        <f>IF(AND(IF('Parsons Whole Tunes'!B3=0,TRUE,FALSE),IF('Bryan Whole Tunes'!B3=1,TRUE,FALSE)),1,0)</f>
        <v>0</v>
      </c>
      <c r="D3">
        <f>IF(AND(IF('Parsons Whole Tunes'!B3=1,TRUE,FALSE),IF('Bryan Whole Tunes'!B3=0,TRUE,FALSE)),1,0)</f>
        <v>0</v>
      </c>
      <c r="E3">
        <f>IF(AND(IF('Parsons Whole Tunes'!B3=1,TRUE,FALSE),IF('Bryan Whole Tunes'!B3=1,TRUE,FALSE)),1,0)</f>
        <v>1</v>
      </c>
    </row>
    <row r="4" spans="1:5">
      <c r="B4">
        <f>IF(AND(IF('Parsons Whole Tunes'!B4=0,TRUE,FALSE),IF('Bryan Whole Tunes'!B4=0,TRUE,FALSE)),1,0)</f>
        <v>0</v>
      </c>
      <c r="C4">
        <f>IF(AND(IF('Parsons Whole Tunes'!B4=0,TRUE,FALSE),IF('Bryan Whole Tunes'!B4=1,TRUE,FALSE)),1,0)</f>
        <v>0</v>
      </c>
      <c r="D4">
        <f>IF(AND(IF('Parsons Whole Tunes'!B4=1,TRUE,FALSE),IF('Bryan Whole Tunes'!B4=0,TRUE,FALSE)),1,0)</f>
        <v>0</v>
      </c>
      <c r="E4">
        <f>IF(AND(IF('Parsons Whole Tunes'!B4=1,TRUE,FALSE),IF('Bryan Whole Tunes'!B4=1,TRUE,FALSE)),1,0)</f>
        <v>1</v>
      </c>
    </row>
    <row r="5" spans="1:5">
      <c r="B5">
        <f>IF(AND(IF('Parsons Whole Tunes'!B5=0,TRUE,FALSE),IF('Bryan Whole Tunes'!B5=0,TRUE,FALSE)),1,0)</f>
        <v>0</v>
      </c>
      <c r="C5">
        <f>IF(AND(IF('Parsons Whole Tunes'!B5=0,TRUE,FALSE),IF('Bryan Whole Tunes'!B5=1,TRUE,FALSE)),1,0)</f>
        <v>1</v>
      </c>
      <c r="D5">
        <f>IF(AND(IF('Parsons Whole Tunes'!B5=1,TRUE,FALSE),IF('Bryan Whole Tunes'!B5=0,TRUE,FALSE)),1,0)</f>
        <v>0</v>
      </c>
      <c r="E5">
        <f>IF(AND(IF('Parsons Whole Tunes'!B5=1,TRUE,FALSE),IF('Bryan Whole Tunes'!B5=1,TRUE,FALSE)),1,0)</f>
        <v>0</v>
      </c>
    </row>
    <row r="6" spans="1:5">
      <c r="B6">
        <f>IF(AND(IF('Parsons Whole Tunes'!B6=0,TRUE,FALSE),IF('Bryan Whole Tunes'!B6=0,TRUE,FALSE)),1,0)</f>
        <v>0</v>
      </c>
      <c r="C6">
        <f>IF(AND(IF('Parsons Whole Tunes'!B6=0,TRUE,FALSE),IF('Bryan Whole Tunes'!B6=1,TRUE,FALSE)),1,0)</f>
        <v>0</v>
      </c>
      <c r="D6">
        <f>IF(AND(IF('Parsons Whole Tunes'!B6=1,TRUE,FALSE),IF('Bryan Whole Tunes'!B6=0,TRUE,FALSE)),1,0)</f>
        <v>0</v>
      </c>
      <c r="E6">
        <f>IF(AND(IF('Parsons Whole Tunes'!B6=1,TRUE,FALSE),IF('Bryan Whole Tunes'!B6=1,TRUE,FALSE)),1,0)</f>
        <v>1</v>
      </c>
    </row>
    <row r="7" spans="1:5">
      <c r="B7">
        <f>IF(AND(IF('Parsons Whole Tunes'!B7=0,TRUE,FALSE),IF('Bryan Whole Tunes'!B7=0,TRUE,FALSE)),1,0)</f>
        <v>0</v>
      </c>
      <c r="C7">
        <f>IF(AND(IF('Parsons Whole Tunes'!B7=0,TRUE,FALSE),IF('Bryan Whole Tunes'!B7=1,TRUE,FALSE)),1,0)</f>
        <v>1</v>
      </c>
      <c r="D7">
        <f>IF(AND(IF('Parsons Whole Tunes'!B7=1,TRUE,FALSE),IF('Bryan Whole Tunes'!B7=0,TRUE,FALSE)),1,0)</f>
        <v>0</v>
      </c>
      <c r="E7">
        <f>IF(AND(IF('Parsons Whole Tunes'!B7=1,TRUE,FALSE),IF('Bryan Whole Tunes'!B7=1,TRUE,FALSE)),1,0)</f>
        <v>0</v>
      </c>
    </row>
    <row r="8" spans="1:5">
      <c r="B8">
        <f>IF(AND(IF('Parsons Whole Tunes'!B8=0,TRUE,FALSE),IF('Bryan Whole Tunes'!B8=0,TRUE,FALSE)),1,0)</f>
        <v>0</v>
      </c>
      <c r="C8">
        <f>IF(AND(IF('Parsons Whole Tunes'!B8=0,TRUE,FALSE),IF('Bryan Whole Tunes'!B8=1,TRUE,FALSE)),1,0)</f>
        <v>1</v>
      </c>
      <c r="D8">
        <f>IF(AND(IF('Parsons Whole Tunes'!B8=1,TRUE,FALSE),IF('Bryan Whole Tunes'!B8=0,TRUE,FALSE)),1,0)</f>
        <v>0</v>
      </c>
      <c r="E8">
        <f>IF(AND(IF('Parsons Whole Tunes'!B8=1,TRUE,FALSE),IF('Bryan Whole Tunes'!B8=1,TRUE,FALSE)),1,0)</f>
        <v>0</v>
      </c>
    </row>
    <row r="9" spans="1:5">
      <c r="B9">
        <f>IF(AND(IF('Parsons Whole Tunes'!B9=0,TRUE,FALSE),IF('Bryan Whole Tunes'!B9=0,TRUE,FALSE)),1,0)</f>
        <v>1</v>
      </c>
      <c r="C9">
        <f>IF(AND(IF('Parsons Whole Tunes'!B9=0,TRUE,FALSE),IF('Bryan Whole Tunes'!B9=1,TRUE,FALSE)),1,0)</f>
        <v>0</v>
      </c>
      <c r="D9">
        <f>IF(AND(IF('Parsons Whole Tunes'!B9=1,TRUE,FALSE),IF('Bryan Whole Tunes'!B9=0,TRUE,FALSE)),1,0)</f>
        <v>0</v>
      </c>
      <c r="E9">
        <f>IF(AND(IF('Parsons Whole Tunes'!B9=1,TRUE,FALSE),IF('Bryan Whole Tunes'!B9=1,TRUE,FALSE)),1,0)</f>
        <v>0</v>
      </c>
    </row>
    <row r="10" spans="1:5">
      <c r="B10">
        <f>IF(AND(IF('Parsons Whole Tunes'!B10=0,TRUE,FALSE),IF('Bryan Whole Tunes'!B10=0,TRUE,FALSE)),1,0)</f>
        <v>0</v>
      </c>
      <c r="C10">
        <f>IF(AND(IF('Parsons Whole Tunes'!B10=0,TRUE,FALSE),IF('Bryan Whole Tunes'!B10=1,TRUE,FALSE)),1,0)</f>
        <v>1</v>
      </c>
      <c r="D10">
        <f>IF(AND(IF('Parsons Whole Tunes'!B10=1,TRUE,FALSE),IF('Bryan Whole Tunes'!B10=0,TRUE,FALSE)),1,0)</f>
        <v>0</v>
      </c>
      <c r="E10">
        <f>IF(AND(IF('Parsons Whole Tunes'!B10=1,TRUE,FALSE),IF('Bryan Whole Tunes'!B10=1,TRUE,FALSE)),1,0)</f>
        <v>0</v>
      </c>
    </row>
    <row r="11" spans="1:5">
      <c r="B11">
        <f>IF(AND(IF('Parsons Whole Tunes'!B11=0,TRUE,FALSE),IF('Bryan Whole Tunes'!B11=0,TRUE,FALSE)),1,0)</f>
        <v>0</v>
      </c>
      <c r="C11">
        <f>IF(AND(IF('Parsons Whole Tunes'!B11=0,TRUE,FALSE),IF('Bryan Whole Tunes'!B11=1,TRUE,FALSE)),1,0)</f>
        <v>1</v>
      </c>
      <c r="D11">
        <f>IF(AND(IF('Parsons Whole Tunes'!B11=1,TRUE,FALSE),IF('Bryan Whole Tunes'!B11=0,TRUE,FALSE)),1,0)</f>
        <v>0</v>
      </c>
      <c r="E11">
        <f>IF(AND(IF('Parsons Whole Tunes'!B11=1,TRUE,FALSE),IF('Bryan Whole Tunes'!B11=1,TRUE,FALSE)),1,0)</f>
        <v>0</v>
      </c>
    </row>
    <row r="12" spans="1:5">
      <c r="B12">
        <f>IF(AND(IF('Parsons Whole Tunes'!B12=0,TRUE,FALSE),IF('Bryan Whole Tunes'!B12=0,TRUE,FALSE)),1,0)</f>
        <v>0</v>
      </c>
      <c r="C12">
        <f>IF(AND(IF('Parsons Whole Tunes'!B12=0,TRUE,FALSE),IF('Bryan Whole Tunes'!B12=1,TRUE,FALSE)),1,0)</f>
        <v>1</v>
      </c>
      <c r="D12">
        <f>IF(AND(IF('Parsons Whole Tunes'!B12=1,TRUE,FALSE),IF('Bryan Whole Tunes'!B12=0,TRUE,FALSE)),1,0)</f>
        <v>0</v>
      </c>
      <c r="E12">
        <f>IF(AND(IF('Parsons Whole Tunes'!B12=1,TRUE,FALSE),IF('Bryan Whole Tunes'!B12=1,TRUE,FALSE)),1,0)</f>
        <v>0</v>
      </c>
    </row>
    <row r="13" spans="1:5">
      <c r="B13">
        <f>IF(AND(IF('Parsons Whole Tunes'!B13=0,TRUE,FALSE),IF('Bryan Whole Tunes'!B13=0,TRUE,FALSE)),1,0)</f>
        <v>0</v>
      </c>
      <c r="C13">
        <f>IF(AND(IF('Parsons Whole Tunes'!B13=0,TRUE,FALSE),IF('Bryan Whole Tunes'!B13=1,TRUE,FALSE)),1,0)</f>
        <v>1</v>
      </c>
      <c r="D13">
        <f>IF(AND(IF('Parsons Whole Tunes'!B13=1,TRUE,FALSE),IF('Bryan Whole Tunes'!B13=0,TRUE,FALSE)),1,0)</f>
        <v>0</v>
      </c>
      <c r="E13">
        <f>IF(AND(IF('Parsons Whole Tunes'!B13=1,TRUE,FALSE),IF('Bryan Whole Tunes'!B13=1,TRUE,FALSE)),1,0)</f>
        <v>0</v>
      </c>
    </row>
    <row r="14" spans="1:5">
      <c r="B14">
        <f>IF(AND(IF('Parsons Whole Tunes'!B14=0,TRUE,FALSE),IF('Bryan Whole Tunes'!B14=0,TRUE,FALSE)),1,0)</f>
        <v>0</v>
      </c>
      <c r="C14">
        <f>IF(AND(IF('Parsons Whole Tunes'!B14=0,TRUE,FALSE),IF('Bryan Whole Tunes'!B14=1,TRUE,FALSE)),1,0)</f>
        <v>1</v>
      </c>
      <c r="D14">
        <f>IF(AND(IF('Parsons Whole Tunes'!B14=1,TRUE,FALSE),IF('Bryan Whole Tunes'!B14=0,TRUE,FALSE)),1,0)</f>
        <v>0</v>
      </c>
      <c r="E14">
        <f>IF(AND(IF('Parsons Whole Tunes'!B14=1,TRUE,FALSE),IF('Bryan Whole Tunes'!B14=1,TRUE,FALSE)),1,0)</f>
        <v>0</v>
      </c>
    </row>
    <row r="15" spans="1:5">
      <c r="B15">
        <f>IF(AND(IF('Parsons Whole Tunes'!B15=0,TRUE,FALSE),IF('Bryan Whole Tunes'!B15=0,TRUE,FALSE)),1,0)</f>
        <v>0</v>
      </c>
      <c r="C15">
        <f>IF(AND(IF('Parsons Whole Tunes'!B15=0,TRUE,FALSE),IF('Bryan Whole Tunes'!B15=1,TRUE,FALSE)),1,0)</f>
        <v>1</v>
      </c>
      <c r="D15">
        <f>IF(AND(IF('Parsons Whole Tunes'!B15=1,TRUE,FALSE),IF('Bryan Whole Tunes'!B15=0,TRUE,FALSE)),1,0)</f>
        <v>0</v>
      </c>
      <c r="E15">
        <f>IF(AND(IF('Parsons Whole Tunes'!B15=1,TRUE,FALSE),IF('Bryan Whole Tunes'!B15=1,TRUE,FALSE)),1,0)</f>
        <v>0</v>
      </c>
    </row>
    <row r="16" spans="1:5">
      <c r="B16">
        <f>IF(AND(IF('Parsons Whole Tunes'!B16=0,TRUE,FALSE),IF('Bryan Whole Tunes'!B16=0,TRUE,FALSE)),1,0)</f>
        <v>0</v>
      </c>
      <c r="C16">
        <f>IF(AND(IF('Parsons Whole Tunes'!B16=0,TRUE,FALSE),IF('Bryan Whole Tunes'!B16=1,TRUE,FALSE)),1,0)</f>
        <v>1</v>
      </c>
      <c r="D16">
        <f>IF(AND(IF('Parsons Whole Tunes'!B16=1,TRUE,FALSE),IF('Bryan Whole Tunes'!B16=0,TRUE,FALSE)),1,0)</f>
        <v>0</v>
      </c>
      <c r="E16">
        <f>IF(AND(IF('Parsons Whole Tunes'!B16=1,TRUE,FALSE),IF('Bryan Whole Tunes'!B16=1,TRUE,FALSE)),1,0)</f>
        <v>0</v>
      </c>
    </row>
    <row r="17" spans="2:5">
      <c r="B17">
        <f>IF(AND(IF('Parsons Whole Tunes'!B17=0,TRUE,FALSE),IF('Bryan Whole Tunes'!B17=0,TRUE,FALSE)),1,0)</f>
        <v>1</v>
      </c>
      <c r="C17">
        <f>IF(AND(IF('Parsons Whole Tunes'!B17=0,TRUE,FALSE),IF('Bryan Whole Tunes'!B17=1,TRUE,FALSE)),1,0)</f>
        <v>0</v>
      </c>
      <c r="D17">
        <f>IF(AND(IF('Parsons Whole Tunes'!B17=1,TRUE,FALSE),IF('Bryan Whole Tunes'!B17=0,TRUE,FALSE)),1,0)</f>
        <v>0</v>
      </c>
      <c r="E17">
        <f>IF(AND(IF('Parsons Whole Tunes'!B17=1,TRUE,FALSE),IF('Bryan Whole Tunes'!B17=1,TRUE,FALSE)),1,0)</f>
        <v>0</v>
      </c>
    </row>
    <row r="18" spans="2:5">
      <c r="B18">
        <f>IF(AND(IF('Parsons Whole Tunes'!B18=0,TRUE,FALSE),IF('Bryan Whole Tunes'!B18=0,TRUE,FALSE)),1,0)</f>
        <v>1</v>
      </c>
      <c r="C18">
        <f>IF(AND(IF('Parsons Whole Tunes'!B18=0,TRUE,FALSE),IF('Bryan Whole Tunes'!B18=1,TRUE,FALSE)),1,0)</f>
        <v>0</v>
      </c>
      <c r="D18">
        <f>IF(AND(IF('Parsons Whole Tunes'!B18=1,TRUE,FALSE),IF('Bryan Whole Tunes'!B18=0,TRUE,FALSE)),1,0)</f>
        <v>0</v>
      </c>
      <c r="E18">
        <f>IF(AND(IF('Parsons Whole Tunes'!B18=1,TRUE,FALSE),IF('Bryan Whole Tunes'!B18=1,TRUE,FALSE)),1,0)</f>
        <v>0</v>
      </c>
    </row>
    <row r="19" spans="2:5">
      <c r="B19">
        <f>IF(AND(IF('Parsons Whole Tunes'!B19=0,TRUE,FALSE),IF('Bryan Whole Tunes'!B19=0,TRUE,FALSE)),1,0)</f>
        <v>0</v>
      </c>
      <c r="C19">
        <f>IF(AND(IF('Parsons Whole Tunes'!B19=0,TRUE,FALSE),IF('Bryan Whole Tunes'!B19=1,TRUE,FALSE)),1,0)</f>
        <v>1</v>
      </c>
      <c r="D19">
        <f>IF(AND(IF('Parsons Whole Tunes'!B19=1,TRUE,FALSE),IF('Bryan Whole Tunes'!B19=0,TRUE,FALSE)),1,0)</f>
        <v>0</v>
      </c>
      <c r="E19">
        <f>IF(AND(IF('Parsons Whole Tunes'!B19=1,TRUE,FALSE),IF('Bryan Whole Tunes'!B19=1,TRUE,FALSE)),1,0)</f>
        <v>0</v>
      </c>
    </row>
    <row r="20" spans="2:5">
      <c r="B20">
        <f>IF(AND(IF('Parsons Whole Tunes'!B20=0,TRUE,FALSE),IF('Bryan Whole Tunes'!B20=0,TRUE,FALSE)),1,0)</f>
        <v>0</v>
      </c>
      <c r="C20">
        <f>IF(AND(IF('Parsons Whole Tunes'!B20=0,TRUE,FALSE),IF('Bryan Whole Tunes'!B20=1,TRUE,FALSE)),1,0)</f>
        <v>1</v>
      </c>
      <c r="D20">
        <f>IF(AND(IF('Parsons Whole Tunes'!B20=1,TRUE,FALSE),IF('Bryan Whole Tunes'!B20=0,TRUE,FALSE)),1,0)</f>
        <v>0</v>
      </c>
      <c r="E20">
        <f>IF(AND(IF('Parsons Whole Tunes'!B20=1,TRUE,FALSE),IF('Bryan Whole Tunes'!B20=1,TRUE,FALSE)),1,0)</f>
        <v>0</v>
      </c>
    </row>
    <row r="21" spans="2:5">
      <c r="B21">
        <f>IF(AND(IF('Parsons Whole Tunes'!B21=0,TRUE,FALSE),IF('Bryan Whole Tunes'!B21=0,TRUE,FALSE)),1,0)</f>
        <v>0</v>
      </c>
      <c r="C21">
        <f>IF(AND(IF('Parsons Whole Tunes'!B21=0,TRUE,FALSE),IF('Bryan Whole Tunes'!B21=1,TRUE,FALSE)),1,0)</f>
        <v>1</v>
      </c>
      <c r="D21">
        <f>IF(AND(IF('Parsons Whole Tunes'!B21=1,TRUE,FALSE),IF('Bryan Whole Tunes'!B21=0,TRUE,FALSE)),1,0)</f>
        <v>0</v>
      </c>
      <c r="E21">
        <f>IF(AND(IF('Parsons Whole Tunes'!B21=1,TRUE,FALSE),IF('Bryan Whole Tunes'!B21=1,TRUE,FALSE)),1,0)</f>
        <v>0</v>
      </c>
    </row>
    <row r="22" spans="2:5">
      <c r="B22">
        <f>IF(AND(IF('Parsons Whole Tunes'!B22=0,TRUE,FALSE),IF('Bryan Whole Tunes'!B22=0,TRUE,FALSE)),1,0)</f>
        <v>0</v>
      </c>
      <c r="C22">
        <f>IF(AND(IF('Parsons Whole Tunes'!B22=0,TRUE,FALSE),IF('Bryan Whole Tunes'!B22=1,TRUE,FALSE)),1,0)</f>
        <v>1</v>
      </c>
      <c r="D22">
        <f>IF(AND(IF('Parsons Whole Tunes'!B22=1,TRUE,FALSE),IF('Bryan Whole Tunes'!B22=0,TRUE,FALSE)),1,0)</f>
        <v>0</v>
      </c>
      <c r="E22">
        <f>IF(AND(IF('Parsons Whole Tunes'!B22=1,TRUE,FALSE),IF('Bryan Whole Tunes'!B22=1,TRUE,FALSE)),1,0)</f>
        <v>0</v>
      </c>
    </row>
    <row r="23" spans="2:5">
      <c r="B23">
        <f>IF(AND(IF('Parsons Whole Tunes'!B23=0,TRUE,FALSE),IF('Bryan Whole Tunes'!B23=0,TRUE,FALSE)),1,0)</f>
        <v>0</v>
      </c>
      <c r="C23">
        <f>IF(AND(IF('Parsons Whole Tunes'!B23=0,TRUE,FALSE),IF('Bryan Whole Tunes'!B23=1,TRUE,FALSE)),1,0)</f>
        <v>1</v>
      </c>
      <c r="D23">
        <f>IF(AND(IF('Parsons Whole Tunes'!B23=1,TRUE,FALSE),IF('Bryan Whole Tunes'!B23=0,TRUE,FALSE)),1,0)</f>
        <v>0</v>
      </c>
      <c r="E23">
        <f>IF(AND(IF('Parsons Whole Tunes'!B23=1,TRUE,FALSE),IF('Bryan Whole Tunes'!B23=1,TRUE,FALSE)),1,0)</f>
        <v>0</v>
      </c>
    </row>
    <row r="24" spans="2:5">
      <c r="B24">
        <f>IF(AND(IF('Parsons Whole Tunes'!B24=0,TRUE,FALSE),IF('Bryan Whole Tunes'!B24=0,TRUE,FALSE)),1,0)</f>
        <v>0</v>
      </c>
      <c r="C24">
        <f>IF(AND(IF('Parsons Whole Tunes'!B24=0,TRUE,FALSE),IF('Bryan Whole Tunes'!B24=1,TRUE,FALSE)),1,0)</f>
        <v>1</v>
      </c>
      <c r="D24">
        <f>IF(AND(IF('Parsons Whole Tunes'!B24=1,TRUE,FALSE),IF('Bryan Whole Tunes'!B24=0,TRUE,FALSE)),1,0)</f>
        <v>0</v>
      </c>
      <c r="E24">
        <f>IF(AND(IF('Parsons Whole Tunes'!B24=1,TRUE,FALSE),IF('Bryan Whole Tunes'!B24=1,TRUE,FALSE)),1,0)</f>
        <v>0</v>
      </c>
    </row>
    <row r="25" spans="2:5">
      <c r="B25">
        <f>IF(AND(IF('Parsons Whole Tunes'!B25=0,TRUE,FALSE),IF('Bryan Whole Tunes'!B25=0,TRUE,FALSE)),1,0)</f>
        <v>0</v>
      </c>
      <c r="C25">
        <f>IF(AND(IF('Parsons Whole Tunes'!B25=0,TRUE,FALSE),IF('Bryan Whole Tunes'!B25=1,TRUE,FALSE)),1,0)</f>
        <v>1</v>
      </c>
      <c r="D25">
        <f>IF(AND(IF('Parsons Whole Tunes'!B25=1,TRUE,FALSE),IF('Bryan Whole Tunes'!B25=0,TRUE,FALSE)),1,0)</f>
        <v>0</v>
      </c>
      <c r="E25">
        <f>IF(AND(IF('Parsons Whole Tunes'!B25=1,TRUE,FALSE),IF('Bryan Whole Tunes'!B25=1,TRUE,FALSE)),1,0)</f>
        <v>0</v>
      </c>
    </row>
    <row r="26" spans="2:5">
      <c r="B26">
        <f>IF(AND(IF('Parsons Whole Tunes'!B26=0,TRUE,FALSE),IF('Bryan Whole Tunes'!B26=0,TRUE,FALSE)),1,0)</f>
        <v>0</v>
      </c>
      <c r="C26">
        <f>IF(AND(IF('Parsons Whole Tunes'!B26=0,TRUE,FALSE),IF('Bryan Whole Tunes'!B26=1,TRUE,FALSE)),1,0)</f>
        <v>0</v>
      </c>
      <c r="D26">
        <f>IF(AND(IF('Parsons Whole Tunes'!B26=1,TRUE,FALSE),IF('Bryan Whole Tunes'!B26=0,TRUE,FALSE)),1,0)</f>
        <v>0</v>
      </c>
      <c r="E26">
        <f>IF(AND(IF('Parsons Whole Tunes'!B26=1,TRUE,FALSE),IF('Bryan Whole Tunes'!B26=1,TRUE,FALSE)),1,0)</f>
        <v>1</v>
      </c>
    </row>
    <row r="27" spans="2:5">
      <c r="B27">
        <f>IF(AND(IF('Parsons Whole Tunes'!B27=0,TRUE,FALSE),IF('Bryan Whole Tunes'!B27=0,TRUE,FALSE)),1,0)</f>
        <v>0</v>
      </c>
      <c r="C27">
        <f>IF(AND(IF('Parsons Whole Tunes'!B27=0,TRUE,FALSE),IF('Bryan Whole Tunes'!B27=1,TRUE,FALSE)),1,0)</f>
        <v>1</v>
      </c>
      <c r="D27">
        <f>IF(AND(IF('Parsons Whole Tunes'!B27=1,TRUE,FALSE),IF('Bryan Whole Tunes'!B27=0,TRUE,FALSE)),1,0)</f>
        <v>0</v>
      </c>
      <c r="E27">
        <f>IF(AND(IF('Parsons Whole Tunes'!B27=1,TRUE,FALSE),IF('Bryan Whole Tunes'!B27=1,TRUE,FALSE)),1,0)</f>
        <v>0</v>
      </c>
    </row>
    <row r="28" spans="2:5">
      <c r="B28">
        <f>IF(AND(IF('Parsons Whole Tunes'!B28=0,TRUE,FALSE),IF('Bryan Whole Tunes'!B28=0,TRUE,FALSE)),1,0)</f>
        <v>0</v>
      </c>
      <c r="C28">
        <f>IF(AND(IF('Parsons Whole Tunes'!B28=0,TRUE,FALSE),IF('Bryan Whole Tunes'!B28=1,TRUE,FALSE)),1,0)</f>
        <v>1</v>
      </c>
      <c r="D28">
        <f>IF(AND(IF('Parsons Whole Tunes'!B28=1,TRUE,FALSE),IF('Bryan Whole Tunes'!B28=0,TRUE,FALSE)),1,0)</f>
        <v>0</v>
      </c>
      <c r="E28">
        <f>IF(AND(IF('Parsons Whole Tunes'!B28=1,TRUE,FALSE),IF('Bryan Whole Tunes'!B28=1,TRUE,FALSE)),1,0)</f>
        <v>0</v>
      </c>
    </row>
    <row r="29" spans="2:5">
      <c r="B29">
        <f>IF(AND(IF('Parsons Whole Tunes'!B29=0,TRUE,FALSE),IF('Bryan Whole Tunes'!B29=0,TRUE,FALSE)),1,0)</f>
        <v>0</v>
      </c>
      <c r="C29">
        <f>IF(AND(IF('Parsons Whole Tunes'!B29=0,TRUE,FALSE),IF('Bryan Whole Tunes'!B29=1,TRUE,FALSE)),1,0)</f>
        <v>1</v>
      </c>
      <c r="D29">
        <f>IF(AND(IF('Parsons Whole Tunes'!B29=1,TRUE,FALSE),IF('Bryan Whole Tunes'!B29=0,TRUE,FALSE)),1,0)</f>
        <v>0</v>
      </c>
      <c r="E29">
        <f>IF(AND(IF('Parsons Whole Tunes'!B29=1,TRUE,FALSE),IF('Bryan Whole Tunes'!B29=1,TRUE,FALSE)),1,0)</f>
        <v>0</v>
      </c>
    </row>
    <row r="30" spans="2:5">
      <c r="B30">
        <f>IF(AND(IF('Parsons Whole Tunes'!B30=0,TRUE,FALSE),IF('Bryan Whole Tunes'!B30=0,TRUE,FALSE)),1,0)</f>
        <v>0</v>
      </c>
      <c r="C30">
        <f>IF(AND(IF('Parsons Whole Tunes'!B30=0,TRUE,FALSE),IF('Bryan Whole Tunes'!B30=1,TRUE,FALSE)),1,0)</f>
        <v>1</v>
      </c>
      <c r="D30">
        <f>IF(AND(IF('Parsons Whole Tunes'!B30=1,TRUE,FALSE),IF('Bryan Whole Tunes'!B30=0,TRUE,FALSE)),1,0)</f>
        <v>0</v>
      </c>
      <c r="E30">
        <f>IF(AND(IF('Parsons Whole Tunes'!B30=1,TRUE,FALSE),IF('Bryan Whole Tunes'!B30=1,TRUE,FALSE)),1,0)</f>
        <v>0</v>
      </c>
    </row>
    <row r="31" spans="2:5">
      <c r="B31">
        <f>IF(AND(IF('Parsons Whole Tunes'!B31=0,TRUE,FALSE),IF('Bryan Whole Tunes'!B31=0,TRUE,FALSE)),1,0)</f>
        <v>0</v>
      </c>
      <c r="C31">
        <f>IF(AND(IF('Parsons Whole Tunes'!B31=0,TRUE,FALSE),IF('Bryan Whole Tunes'!B31=1,TRUE,FALSE)),1,0)</f>
        <v>1</v>
      </c>
      <c r="D31">
        <f>IF(AND(IF('Parsons Whole Tunes'!B31=1,TRUE,FALSE),IF('Bryan Whole Tunes'!B31=0,TRUE,FALSE)),1,0)</f>
        <v>0</v>
      </c>
      <c r="E31">
        <f>IF(AND(IF('Parsons Whole Tunes'!B31=1,TRUE,FALSE),IF('Bryan Whole Tunes'!B31=1,TRUE,FALSE)),1,0)</f>
        <v>0</v>
      </c>
    </row>
    <row r="32" spans="2:5">
      <c r="B32">
        <f>IF(AND(IF('Parsons Whole Tunes'!B32=0,TRUE,FALSE),IF('Bryan Whole Tunes'!B32=0,TRUE,FALSE)),1,0)</f>
        <v>0</v>
      </c>
      <c r="C32">
        <f>IF(AND(IF('Parsons Whole Tunes'!B32=0,TRUE,FALSE),IF('Bryan Whole Tunes'!B32=1,TRUE,FALSE)),1,0)</f>
        <v>1</v>
      </c>
      <c r="D32">
        <f>IF(AND(IF('Parsons Whole Tunes'!B32=1,TRUE,FALSE),IF('Bryan Whole Tunes'!B32=0,TRUE,FALSE)),1,0)</f>
        <v>0</v>
      </c>
      <c r="E32">
        <f>IF(AND(IF('Parsons Whole Tunes'!B32=1,TRUE,FALSE),IF('Bryan Whole Tunes'!B32=1,TRUE,FALSE)),1,0)</f>
        <v>0</v>
      </c>
    </row>
    <row r="33" spans="2:5">
      <c r="B33">
        <f>IF(AND(IF('Parsons Whole Tunes'!B33=0,TRUE,FALSE),IF('Bryan Whole Tunes'!B33=0,TRUE,FALSE)),1,0)</f>
        <v>0</v>
      </c>
      <c r="C33">
        <f>IF(AND(IF('Parsons Whole Tunes'!B33=0,TRUE,FALSE),IF('Bryan Whole Tunes'!B33=1,TRUE,FALSE)),1,0)</f>
        <v>0</v>
      </c>
      <c r="D33">
        <f>IF(AND(IF('Parsons Whole Tunes'!B33=1,TRUE,FALSE),IF('Bryan Whole Tunes'!B33=0,TRUE,FALSE)),1,0)</f>
        <v>0</v>
      </c>
      <c r="E33">
        <f>IF(AND(IF('Parsons Whole Tunes'!B33=1,TRUE,FALSE),IF('Bryan Whole Tunes'!B33=1,TRUE,FALSE)),1,0)</f>
        <v>1</v>
      </c>
    </row>
    <row r="34" spans="2:5">
      <c r="B34">
        <f>IF(AND(IF('Parsons Whole Tunes'!B34=0,TRUE,FALSE),IF('Bryan Whole Tunes'!B34=0,TRUE,FALSE)),1,0)</f>
        <v>0</v>
      </c>
      <c r="C34">
        <f>IF(AND(IF('Parsons Whole Tunes'!B34=0,TRUE,FALSE),IF('Bryan Whole Tunes'!B34=1,TRUE,FALSE)),1,0)</f>
        <v>0</v>
      </c>
      <c r="D34">
        <f>IF(AND(IF('Parsons Whole Tunes'!B34=1,TRUE,FALSE),IF('Bryan Whole Tunes'!B34=0,TRUE,FALSE)),1,0)</f>
        <v>0</v>
      </c>
      <c r="E34">
        <f>IF(AND(IF('Parsons Whole Tunes'!B34=1,TRUE,FALSE),IF('Bryan Whole Tunes'!B34=1,TRUE,FALSE)),1,0)</f>
        <v>1</v>
      </c>
    </row>
    <row r="35" spans="2:5">
      <c r="B35">
        <f>IF(AND(IF('Parsons Whole Tunes'!B35=0,TRUE,FALSE),IF('Bryan Whole Tunes'!B35=0,TRUE,FALSE)),1,0)</f>
        <v>0</v>
      </c>
      <c r="C35">
        <f>IF(AND(IF('Parsons Whole Tunes'!B35=0,TRUE,FALSE),IF('Bryan Whole Tunes'!B35=1,TRUE,FALSE)),1,0)</f>
        <v>0</v>
      </c>
      <c r="D35">
        <f>IF(AND(IF('Parsons Whole Tunes'!B35=1,TRUE,FALSE),IF('Bryan Whole Tunes'!B35=0,TRUE,FALSE)),1,0)</f>
        <v>0</v>
      </c>
      <c r="E35">
        <f>IF(AND(IF('Parsons Whole Tunes'!B35=1,TRUE,FALSE),IF('Bryan Whole Tunes'!B35=1,TRUE,FALSE)),1,0)</f>
        <v>1</v>
      </c>
    </row>
    <row r="36" spans="2:5">
      <c r="B36">
        <f>IF(AND(IF('Parsons Whole Tunes'!B36=0,TRUE,FALSE),IF('Bryan Whole Tunes'!B36=0,TRUE,FALSE)),1,0)</f>
        <v>0</v>
      </c>
      <c r="C36">
        <f>IF(AND(IF('Parsons Whole Tunes'!B36=0,TRUE,FALSE),IF('Bryan Whole Tunes'!B36=1,TRUE,FALSE)),1,0)</f>
        <v>1</v>
      </c>
      <c r="D36">
        <f>IF(AND(IF('Parsons Whole Tunes'!B36=1,TRUE,FALSE),IF('Bryan Whole Tunes'!B36=0,TRUE,FALSE)),1,0)</f>
        <v>0</v>
      </c>
      <c r="E36">
        <f>IF(AND(IF('Parsons Whole Tunes'!B36=1,TRUE,FALSE),IF('Bryan Whole Tunes'!B36=1,TRUE,FALSE)),1,0)</f>
        <v>0</v>
      </c>
    </row>
    <row r="37" spans="2:5">
      <c r="B37">
        <f>IF(AND(IF('Parsons Whole Tunes'!B37=0,TRUE,FALSE),IF('Bryan Whole Tunes'!B37=0,TRUE,FALSE)),1,0)</f>
        <v>0</v>
      </c>
      <c r="C37">
        <f>IF(AND(IF('Parsons Whole Tunes'!B37=0,TRUE,FALSE),IF('Bryan Whole Tunes'!B37=1,TRUE,FALSE)),1,0)</f>
        <v>1</v>
      </c>
      <c r="D37">
        <f>IF(AND(IF('Parsons Whole Tunes'!B37=1,TRUE,FALSE),IF('Bryan Whole Tunes'!B37=0,TRUE,FALSE)),1,0)</f>
        <v>0</v>
      </c>
      <c r="E37">
        <f>IF(AND(IF('Parsons Whole Tunes'!B37=1,TRUE,FALSE),IF('Bryan Whole Tunes'!B37=1,TRUE,FALSE)),1,0)</f>
        <v>0</v>
      </c>
    </row>
    <row r="38" spans="2:5">
      <c r="B38">
        <f>IF(AND(IF('Parsons Whole Tunes'!B38=0,TRUE,FALSE),IF('Bryan Whole Tunes'!B38=0,TRUE,FALSE)),1,0)</f>
        <v>0</v>
      </c>
      <c r="C38">
        <f>IF(AND(IF('Parsons Whole Tunes'!B38=0,TRUE,FALSE),IF('Bryan Whole Tunes'!B38=1,TRUE,FALSE)),1,0)</f>
        <v>1</v>
      </c>
      <c r="D38">
        <f>IF(AND(IF('Parsons Whole Tunes'!B38=1,TRUE,FALSE),IF('Bryan Whole Tunes'!B38=0,TRUE,FALSE)),1,0)</f>
        <v>0</v>
      </c>
      <c r="E38">
        <f>IF(AND(IF('Parsons Whole Tunes'!B38=1,TRUE,FALSE),IF('Bryan Whole Tunes'!B38=1,TRUE,FALSE)),1,0)</f>
        <v>0</v>
      </c>
    </row>
    <row r="39" spans="2:5">
      <c r="B39">
        <f>IF(AND(IF('Parsons Whole Tunes'!B39=0,TRUE,FALSE),IF('Bryan Whole Tunes'!B39=0,TRUE,FALSE)),1,0)</f>
        <v>0</v>
      </c>
      <c r="C39">
        <f>IF(AND(IF('Parsons Whole Tunes'!B39=0,TRUE,FALSE),IF('Bryan Whole Tunes'!B39=1,TRUE,FALSE)),1,0)</f>
        <v>1</v>
      </c>
      <c r="D39">
        <f>IF(AND(IF('Parsons Whole Tunes'!B39=1,TRUE,FALSE),IF('Bryan Whole Tunes'!B39=0,TRUE,FALSE)),1,0)</f>
        <v>0</v>
      </c>
      <c r="E39">
        <f>IF(AND(IF('Parsons Whole Tunes'!B39=1,TRUE,FALSE),IF('Bryan Whole Tunes'!B39=1,TRUE,FALSE)),1,0)</f>
        <v>0</v>
      </c>
    </row>
    <row r="40" spans="2:5">
      <c r="B40">
        <f>IF(AND(IF('Parsons Whole Tunes'!B40=0,TRUE,FALSE),IF('Bryan Whole Tunes'!B40=0,TRUE,FALSE)),1,0)</f>
        <v>0</v>
      </c>
      <c r="C40">
        <f>IF(AND(IF('Parsons Whole Tunes'!B40=0,TRUE,FALSE),IF('Bryan Whole Tunes'!B40=1,TRUE,FALSE)),1,0)</f>
        <v>1</v>
      </c>
      <c r="D40">
        <f>IF(AND(IF('Parsons Whole Tunes'!B40=1,TRUE,FALSE),IF('Bryan Whole Tunes'!B40=0,TRUE,FALSE)),1,0)</f>
        <v>0</v>
      </c>
      <c r="E40">
        <f>IF(AND(IF('Parsons Whole Tunes'!B40=1,TRUE,FALSE),IF('Bryan Whole Tunes'!B40=1,TRUE,FALSE)),1,0)</f>
        <v>0</v>
      </c>
    </row>
    <row r="41" spans="2:5">
      <c r="B41">
        <f>IF(AND(IF('Parsons Whole Tunes'!B41=0,TRUE,FALSE),IF('Bryan Whole Tunes'!B41=0,TRUE,FALSE)),1,0)</f>
        <v>0</v>
      </c>
      <c r="C41">
        <f>IF(AND(IF('Parsons Whole Tunes'!B41=0,TRUE,FALSE),IF('Bryan Whole Tunes'!B41=1,TRUE,FALSE)),1,0)</f>
        <v>1</v>
      </c>
      <c r="D41">
        <f>IF(AND(IF('Parsons Whole Tunes'!B41=1,TRUE,FALSE),IF('Bryan Whole Tunes'!B41=0,TRUE,FALSE)),1,0)</f>
        <v>0</v>
      </c>
      <c r="E41">
        <f>IF(AND(IF('Parsons Whole Tunes'!B41=1,TRUE,FALSE),IF('Bryan Whole Tunes'!B41=1,TRUE,FALSE)),1,0)</f>
        <v>0</v>
      </c>
    </row>
    <row r="42" spans="2:5">
      <c r="B42">
        <f>IF(AND(IF('Parsons Whole Tunes'!B42=0,TRUE,FALSE),IF('Bryan Whole Tunes'!B42=0,TRUE,FALSE)),1,0)</f>
        <v>0</v>
      </c>
      <c r="C42">
        <f>IF(AND(IF('Parsons Whole Tunes'!B42=0,TRUE,FALSE),IF('Bryan Whole Tunes'!B42=1,TRUE,FALSE)),1,0)</f>
        <v>0</v>
      </c>
      <c r="D42">
        <f>IF(AND(IF('Parsons Whole Tunes'!B42=1,TRUE,FALSE),IF('Bryan Whole Tunes'!B42=0,TRUE,FALSE)),1,0)</f>
        <v>0</v>
      </c>
      <c r="E42">
        <f>IF(AND(IF('Parsons Whole Tunes'!B42=1,TRUE,FALSE),IF('Bryan Whole Tunes'!B42=1,TRUE,FALSE)),1,0)</f>
        <v>1</v>
      </c>
    </row>
    <row r="43" spans="2:5">
      <c r="B43">
        <f>IF(AND(IF('Parsons Whole Tunes'!B43=0,TRUE,FALSE),IF('Bryan Whole Tunes'!B43=0,TRUE,FALSE)),1,0)</f>
        <v>0</v>
      </c>
      <c r="C43">
        <f>IF(AND(IF('Parsons Whole Tunes'!B43=0,TRUE,FALSE),IF('Bryan Whole Tunes'!B43=1,TRUE,FALSE)),1,0)</f>
        <v>1</v>
      </c>
      <c r="D43">
        <f>IF(AND(IF('Parsons Whole Tunes'!B43=1,TRUE,FALSE),IF('Bryan Whole Tunes'!B43=0,TRUE,FALSE)),1,0)</f>
        <v>0</v>
      </c>
      <c r="E43">
        <f>IF(AND(IF('Parsons Whole Tunes'!B43=1,TRUE,FALSE),IF('Bryan Whole Tunes'!B43=1,TRUE,FALSE)),1,0)</f>
        <v>0</v>
      </c>
    </row>
    <row r="44" spans="2:5">
      <c r="B44">
        <f>IF(AND(IF('Parsons Whole Tunes'!B44=0,TRUE,FALSE),IF('Bryan Whole Tunes'!B44=0,TRUE,FALSE)),1,0)</f>
        <v>0</v>
      </c>
      <c r="C44">
        <f>IF(AND(IF('Parsons Whole Tunes'!B44=0,TRUE,FALSE),IF('Bryan Whole Tunes'!B44=1,TRUE,FALSE)),1,0)</f>
        <v>1</v>
      </c>
      <c r="D44">
        <f>IF(AND(IF('Parsons Whole Tunes'!B44=1,TRUE,FALSE),IF('Bryan Whole Tunes'!B44=0,TRUE,FALSE)),1,0)</f>
        <v>0</v>
      </c>
      <c r="E44">
        <f>IF(AND(IF('Parsons Whole Tunes'!B44=1,TRUE,FALSE),IF('Bryan Whole Tunes'!B44=1,TRUE,FALSE)),1,0)</f>
        <v>0</v>
      </c>
    </row>
    <row r="45" spans="2:5">
      <c r="B45">
        <f>IF(AND(IF('Parsons Whole Tunes'!B45=0,TRUE,FALSE),IF('Bryan Whole Tunes'!B45=0,TRUE,FALSE)),1,0)</f>
        <v>0</v>
      </c>
      <c r="C45">
        <f>IF(AND(IF('Parsons Whole Tunes'!B45=0,TRUE,FALSE),IF('Bryan Whole Tunes'!B45=1,TRUE,FALSE)),1,0)</f>
        <v>0</v>
      </c>
      <c r="D45">
        <f>IF(AND(IF('Parsons Whole Tunes'!B45=1,TRUE,FALSE),IF('Bryan Whole Tunes'!B45=0,TRUE,FALSE)),1,0)</f>
        <v>0</v>
      </c>
      <c r="E45">
        <f>IF(AND(IF('Parsons Whole Tunes'!B45=1,TRUE,FALSE),IF('Bryan Whole Tunes'!B45=1,TRUE,FALSE)),1,0)</f>
        <v>1</v>
      </c>
    </row>
    <row r="46" spans="2:5">
      <c r="B46">
        <f>IF(AND(IF('Parsons Whole Tunes'!B46=0,TRUE,FALSE),IF('Bryan Whole Tunes'!B46=0,TRUE,FALSE)),1,0)</f>
        <v>0</v>
      </c>
      <c r="C46">
        <f>IF(AND(IF('Parsons Whole Tunes'!B46=0,TRUE,FALSE),IF('Bryan Whole Tunes'!B46=1,TRUE,FALSE)),1,0)</f>
        <v>1</v>
      </c>
      <c r="D46">
        <f>IF(AND(IF('Parsons Whole Tunes'!B46=1,TRUE,FALSE),IF('Bryan Whole Tunes'!B46=0,TRUE,FALSE)),1,0)</f>
        <v>0</v>
      </c>
      <c r="E46">
        <f>IF(AND(IF('Parsons Whole Tunes'!B46=1,TRUE,FALSE),IF('Bryan Whole Tunes'!B46=1,TRUE,FALSE)),1,0)</f>
        <v>0</v>
      </c>
    </row>
    <row r="47" spans="2:5">
      <c r="B47">
        <f>IF(AND(IF('Parsons Whole Tunes'!B47=0,TRUE,FALSE),IF('Bryan Whole Tunes'!B47=0,TRUE,FALSE)),1,0)</f>
        <v>0</v>
      </c>
      <c r="C47">
        <f>IF(AND(IF('Parsons Whole Tunes'!B47=0,TRUE,FALSE),IF('Bryan Whole Tunes'!B47=1,TRUE,FALSE)),1,0)</f>
        <v>1</v>
      </c>
      <c r="D47">
        <f>IF(AND(IF('Parsons Whole Tunes'!B47=1,TRUE,FALSE),IF('Bryan Whole Tunes'!B47=0,TRUE,FALSE)),1,0)</f>
        <v>0</v>
      </c>
      <c r="E47">
        <f>IF(AND(IF('Parsons Whole Tunes'!B47=1,TRUE,FALSE),IF('Bryan Whole Tunes'!B47=1,TRUE,FALSE)),1,0)</f>
        <v>0</v>
      </c>
    </row>
    <row r="48" spans="2:5">
      <c r="B48">
        <f>IF(AND(IF('Parsons Whole Tunes'!B48=0,TRUE,FALSE),IF('Bryan Whole Tunes'!B48=0,TRUE,FALSE)),1,0)</f>
        <v>0</v>
      </c>
      <c r="C48">
        <f>IF(AND(IF('Parsons Whole Tunes'!B48=0,TRUE,FALSE),IF('Bryan Whole Tunes'!B48=1,TRUE,FALSE)),1,0)</f>
        <v>1</v>
      </c>
      <c r="D48">
        <f>IF(AND(IF('Parsons Whole Tunes'!B48=1,TRUE,FALSE),IF('Bryan Whole Tunes'!B48=0,TRUE,FALSE)),1,0)</f>
        <v>0</v>
      </c>
      <c r="E48">
        <f>IF(AND(IF('Parsons Whole Tunes'!B48=1,TRUE,FALSE),IF('Bryan Whole Tunes'!B48=1,TRUE,FALSE)),1,0)</f>
        <v>0</v>
      </c>
    </row>
    <row r="49" spans="2:5">
      <c r="B49">
        <f>IF(AND(IF('Parsons Whole Tunes'!B49=0,TRUE,FALSE),IF('Bryan Whole Tunes'!B49=0,TRUE,FALSE)),1,0)</f>
        <v>0</v>
      </c>
      <c r="C49">
        <f>IF(AND(IF('Parsons Whole Tunes'!B49=0,TRUE,FALSE),IF('Bryan Whole Tunes'!B49=1,TRUE,FALSE)),1,0)</f>
        <v>1</v>
      </c>
      <c r="D49">
        <f>IF(AND(IF('Parsons Whole Tunes'!B49=1,TRUE,FALSE),IF('Bryan Whole Tunes'!B49=0,TRUE,FALSE)),1,0)</f>
        <v>0</v>
      </c>
      <c r="E49">
        <f>IF(AND(IF('Parsons Whole Tunes'!B49=1,TRUE,FALSE),IF('Bryan Whole Tunes'!B49=1,TRUE,FALSE)),1,0)</f>
        <v>0</v>
      </c>
    </row>
    <row r="50" spans="2:5">
      <c r="B50">
        <f>IF(AND(IF('Parsons Whole Tunes'!B50=0,TRUE,FALSE),IF('Bryan Whole Tunes'!B50=0,TRUE,FALSE)),1,0)</f>
        <v>0</v>
      </c>
      <c r="C50">
        <f>IF(AND(IF('Parsons Whole Tunes'!B50=0,TRUE,FALSE),IF('Bryan Whole Tunes'!B50=1,TRUE,FALSE)),1,0)</f>
        <v>1</v>
      </c>
      <c r="D50">
        <f>IF(AND(IF('Parsons Whole Tunes'!B50=1,TRUE,FALSE),IF('Bryan Whole Tunes'!B50=0,TRUE,FALSE)),1,0)</f>
        <v>0</v>
      </c>
      <c r="E50">
        <f>IF(AND(IF('Parsons Whole Tunes'!B50=1,TRUE,FALSE),IF('Bryan Whole Tunes'!B50=1,TRUE,FALSE)),1,0)</f>
        <v>0</v>
      </c>
    </row>
    <row r="51" spans="2:5">
      <c r="B51">
        <f>IF(AND(IF('Parsons Extracts'!B1=0,TRUE,FALSE),IF('Bryan Extracts'!B1 = 0,TRUE,FALSE)),1,0)</f>
        <v>1</v>
      </c>
      <c r="C51">
        <f>IF(AND(IF('Parsons Extracts'!B1=0,TRUE,FALSE),IF('Bryan Extracts'!B1 = 1,TRUE,FALSE)),1,0)</f>
        <v>0</v>
      </c>
      <c r="D51">
        <f>IF(AND(IF('Parsons Extracts'!B1=1,TRUE,FALSE),IF('Bryan Extracts'!B1 = 0,TRUE,FALSE)),1,0)</f>
        <v>0</v>
      </c>
      <c r="E51">
        <f>IF(AND(IF('Parsons Extracts'!B1=1,TRUE,FALSE),IF('Bryan Extracts'!B1 = 1,TRUE,FALSE)),1,0)</f>
        <v>0</v>
      </c>
    </row>
    <row r="52" spans="2:5">
      <c r="B52">
        <f>IF(AND(IF('Parsons Extracts'!B2=0,TRUE,FALSE),IF('Bryan Extracts'!B2 = 0,TRUE,FALSE)),1,0)</f>
        <v>0</v>
      </c>
      <c r="C52">
        <f>IF(AND(IF('Parsons Extracts'!B2=0,TRUE,FALSE),IF('Bryan Extracts'!B2 = 1,TRUE,FALSE)),1,0)</f>
        <v>1</v>
      </c>
      <c r="D52">
        <f>IF(AND(IF('Parsons Extracts'!B2=1,TRUE,FALSE),IF('Bryan Extracts'!B2 = 0,TRUE,FALSE)),1,0)</f>
        <v>0</v>
      </c>
      <c r="E52">
        <f>IF(AND(IF('Parsons Extracts'!B2=1,TRUE,FALSE),IF('Bryan Extracts'!B2 = 1,TRUE,FALSE)),1,0)</f>
        <v>0</v>
      </c>
    </row>
    <row r="53" spans="2:5">
      <c r="B53">
        <f>IF(AND(IF('Parsons Extracts'!B3=0,TRUE,FALSE),IF('Bryan Extracts'!B3 = 0,TRUE,FALSE)),1,0)</f>
        <v>0</v>
      </c>
      <c r="C53">
        <f>IF(AND(IF('Parsons Extracts'!B3=0,TRUE,FALSE),IF('Bryan Extracts'!B3 = 1,TRUE,FALSE)),1,0)</f>
        <v>1</v>
      </c>
      <c r="D53">
        <f>IF(AND(IF('Parsons Extracts'!B3=1,TRUE,FALSE),IF('Bryan Extracts'!B3 = 0,TRUE,FALSE)),1,0)</f>
        <v>0</v>
      </c>
      <c r="E53">
        <f>IF(AND(IF('Parsons Extracts'!B3=1,TRUE,FALSE),IF('Bryan Extracts'!B3 = 1,TRUE,FALSE)),1,0)</f>
        <v>0</v>
      </c>
    </row>
    <row r="54" spans="2:5">
      <c r="B54">
        <f>IF(AND(IF('Parsons Extracts'!B4=0,TRUE,FALSE),IF('Bryan Extracts'!B4 = 0,TRUE,FALSE)),1,0)</f>
        <v>1</v>
      </c>
      <c r="C54">
        <f>IF(AND(IF('Parsons Extracts'!B4=0,TRUE,FALSE),IF('Bryan Extracts'!B4 = 1,TRUE,FALSE)),1,0)</f>
        <v>0</v>
      </c>
      <c r="D54">
        <f>IF(AND(IF('Parsons Extracts'!B4=1,TRUE,FALSE),IF('Bryan Extracts'!B4 = 0,TRUE,FALSE)),1,0)</f>
        <v>0</v>
      </c>
      <c r="E54">
        <f>IF(AND(IF('Parsons Extracts'!B4=1,TRUE,FALSE),IF('Bryan Extracts'!B4 = 1,TRUE,FALSE)),1,0)</f>
        <v>0</v>
      </c>
    </row>
    <row r="55" spans="2:5">
      <c r="B55">
        <f>IF(AND(IF('Parsons Extracts'!B5=0,TRUE,FALSE),IF('Bryan Extracts'!B5 = 0,TRUE,FALSE)),1,0)</f>
        <v>0</v>
      </c>
      <c r="C55">
        <f>IF(AND(IF('Parsons Extracts'!B5=0,TRUE,FALSE),IF('Bryan Extracts'!B5 = 1,TRUE,FALSE)),1,0)</f>
        <v>1</v>
      </c>
      <c r="D55">
        <f>IF(AND(IF('Parsons Extracts'!B5=1,TRUE,FALSE),IF('Bryan Extracts'!B5 = 0,TRUE,FALSE)),1,0)</f>
        <v>0</v>
      </c>
      <c r="E55">
        <f>IF(AND(IF('Parsons Extracts'!B5=1,TRUE,FALSE),IF('Bryan Extracts'!B5 = 1,TRUE,FALSE)),1,0)</f>
        <v>0</v>
      </c>
    </row>
    <row r="56" spans="2:5">
      <c r="B56">
        <f>IF(AND(IF('Parsons Extracts'!B6=0,TRUE,FALSE),IF('Bryan Extracts'!B6 = 0,TRUE,FALSE)),1,0)</f>
        <v>0</v>
      </c>
      <c r="C56">
        <f>IF(AND(IF('Parsons Extracts'!B6=0,TRUE,FALSE),IF('Bryan Extracts'!B6 = 1,TRUE,FALSE)),1,0)</f>
        <v>1</v>
      </c>
      <c r="D56">
        <f>IF(AND(IF('Parsons Extracts'!B6=1,TRUE,FALSE),IF('Bryan Extracts'!B6 = 0,TRUE,FALSE)),1,0)</f>
        <v>0</v>
      </c>
      <c r="E56">
        <f>IF(AND(IF('Parsons Extracts'!B6=1,TRUE,FALSE),IF('Bryan Extracts'!B6 = 1,TRUE,FALSE)),1,0)</f>
        <v>0</v>
      </c>
    </row>
    <row r="57" spans="2:5">
      <c r="B57">
        <f>IF(AND(IF('Parsons Extracts'!B7=0,TRUE,FALSE),IF('Bryan Extracts'!B7 = 0,TRUE,FALSE)),1,0)</f>
        <v>1</v>
      </c>
      <c r="C57">
        <f>IF(AND(IF('Parsons Extracts'!B7=0,TRUE,FALSE),IF('Bryan Extracts'!B7 = 1,TRUE,FALSE)),1,0)</f>
        <v>0</v>
      </c>
      <c r="D57">
        <f>IF(AND(IF('Parsons Extracts'!B7=1,TRUE,FALSE),IF('Bryan Extracts'!B7 = 0,TRUE,FALSE)),1,0)</f>
        <v>0</v>
      </c>
      <c r="E57">
        <f>IF(AND(IF('Parsons Extracts'!B7=1,TRUE,FALSE),IF('Bryan Extracts'!B7 = 1,TRUE,FALSE)),1,0)</f>
        <v>0</v>
      </c>
    </row>
    <row r="58" spans="2:5">
      <c r="B58">
        <f>IF(AND(IF('Parsons Extracts'!B8=0,TRUE,FALSE),IF('Bryan Extracts'!B8 = 0,TRUE,FALSE)),1,0)</f>
        <v>0</v>
      </c>
      <c r="C58">
        <f>IF(AND(IF('Parsons Extracts'!B8=0,TRUE,FALSE),IF('Bryan Extracts'!B8 = 1,TRUE,FALSE)),1,0)</f>
        <v>1</v>
      </c>
      <c r="D58">
        <f>IF(AND(IF('Parsons Extracts'!B8=1,TRUE,FALSE),IF('Bryan Extracts'!B8 = 0,TRUE,FALSE)),1,0)</f>
        <v>0</v>
      </c>
      <c r="E58">
        <f>IF(AND(IF('Parsons Extracts'!B8=1,TRUE,FALSE),IF('Bryan Extracts'!B8 = 1,TRUE,FALSE)),1,0)</f>
        <v>0</v>
      </c>
    </row>
    <row r="59" spans="2:5">
      <c r="B59">
        <f>IF(AND(IF('Parsons Extracts'!B9=0,TRUE,FALSE),IF('Bryan Extracts'!B9 = 0,TRUE,FALSE)),1,0)</f>
        <v>0</v>
      </c>
      <c r="C59">
        <f>IF(AND(IF('Parsons Extracts'!B9=0,TRUE,FALSE),IF('Bryan Extracts'!B9 = 1,TRUE,FALSE)),1,0)</f>
        <v>1</v>
      </c>
      <c r="D59">
        <f>IF(AND(IF('Parsons Extracts'!B9=1,TRUE,FALSE),IF('Bryan Extracts'!B9 = 0,TRUE,FALSE)),1,0)</f>
        <v>0</v>
      </c>
      <c r="E59">
        <f>IF(AND(IF('Parsons Extracts'!B9=1,TRUE,FALSE),IF('Bryan Extracts'!B9 = 1,TRUE,FALSE)),1,0)</f>
        <v>0</v>
      </c>
    </row>
    <row r="60" spans="2:5">
      <c r="B60">
        <f>IF(AND(IF('Parsons Extracts'!B10=0,TRUE,FALSE),IF('Bryan Extracts'!B10 = 0,TRUE,FALSE)),1,0)</f>
        <v>0</v>
      </c>
      <c r="C60">
        <f>IF(AND(IF('Parsons Extracts'!B10=0,TRUE,FALSE),IF('Bryan Extracts'!B10 = 1,TRUE,FALSE)),1,0)</f>
        <v>1</v>
      </c>
      <c r="D60">
        <f>IF(AND(IF('Parsons Extracts'!B10=1,TRUE,FALSE),IF('Bryan Extracts'!B10 = 0,TRUE,FALSE)),1,0)</f>
        <v>0</v>
      </c>
      <c r="E60">
        <f>IF(AND(IF('Parsons Extracts'!B10=1,TRUE,FALSE),IF('Bryan Extracts'!B10 = 1,TRUE,FALSE)),1,0)</f>
        <v>0</v>
      </c>
    </row>
    <row r="61" spans="2:5">
      <c r="B61">
        <f>IF(AND(IF('Parsons Extracts'!B11=0,TRUE,FALSE),IF('Bryan Extracts'!B11 = 0,TRUE,FALSE)),1,0)</f>
        <v>0</v>
      </c>
      <c r="C61">
        <f>IF(AND(IF('Parsons Extracts'!B11=0,TRUE,FALSE),IF('Bryan Extracts'!B11 = 1,TRUE,FALSE)),1,0)</f>
        <v>1</v>
      </c>
      <c r="D61">
        <f>IF(AND(IF('Parsons Extracts'!B11=1,TRUE,FALSE),IF('Bryan Extracts'!B11 = 0,TRUE,FALSE)),1,0)</f>
        <v>0</v>
      </c>
      <c r="E61">
        <f>IF(AND(IF('Parsons Extracts'!B11=1,TRUE,FALSE),IF('Bryan Extracts'!B11 = 1,TRUE,FALSE)),1,0)</f>
        <v>0</v>
      </c>
    </row>
    <row r="62" spans="2:5">
      <c r="B62">
        <f>IF(AND(IF('Parsons Extracts'!B12=0,TRUE,FALSE),IF('Bryan Extracts'!B12 = 0,TRUE,FALSE)),1,0)</f>
        <v>0</v>
      </c>
      <c r="C62">
        <f>IF(AND(IF('Parsons Extracts'!B12=0,TRUE,FALSE),IF('Bryan Extracts'!B12 = 1,TRUE,FALSE)),1,0)</f>
        <v>1</v>
      </c>
      <c r="D62">
        <f>IF(AND(IF('Parsons Extracts'!B12=1,TRUE,FALSE),IF('Bryan Extracts'!B12 = 0,TRUE,FALSE)),1,0)</f>
        <v>0</v>
      </c>
      <c r="E62">
        <f>IF(AND(IF('Parsons Extracts'!B12=1,TRUE,FALSE),IF('Bryan Extracts'!B12 = 1,TRUE,FALSE)),1,0)</f>
        <v>0</v>
      </c>
    </row>
    <row r="63" spans="2:5">
      <c r="B63">
        <f>IF(AND(IF('Parsons Extracts'!B13=0,TRUE,FALSE),IF('Bryan Extracts'!B13 = 0,TRUE,FALSE)),1,0)</f>
        <v>0</v>
      </c>
      <c r="C63">
        <f>IF(AND(IF('Parsons Extracts'!B13=0,TRUE,FALSE),IF('Bryan Extracts'!B13 = 1,TRUE,FALSE)),1,0)</f>
        <v>1</v>
      </c>
      <c r="D63">
        <f>IF(AND(IF('Parsons Extracts'!B13=1,TRUE,FALSE),IF('Bryan Extracts'!B13 = 0,TRUE,FALSE)),1,0)</f>
        <v>0</v>
      </c>
      <c r="E63">
        <f>IF(AND(IF('Parsons Extracts'!B13=1,TRUE,FALSE),IF('Bryan Extracts'!B13 = 1,TRUE,FALSE)),1,0)</f>
        <v>0</v>
      </c>
    </row>
    <row r="64" spans="2:5">
      <c r="B64">
        <f>IF(AND(IF('Parsons Extracts'!B14=0,TRUE,FALSE),IF('Bryan Extracts'!B14 = 0,TRUE,FALSE)),1,0)</f>
        <v>0</v>
      </c>
      <c r="C64">
        <f>IF(AND(IF('Parsons Extracts'!B14=0,TRUE,FALSE),IF('Bryan Extracts'!B14 = 1,TRUE,FALSE)),1,0)</f>
        <v>1</v>
      </c>
      <c r="D64">
        <f>IF(AND(IF('Parsons Extracts'!B14=1,TRUE,FALSE),IF('Bryan Extracts'!B14 = 0,TRUE,FALSE)),1,0)</f>
        <v>0</v>
      </c>
      <c r="E64">
        <f>IF(AND(IF('Parsons Extracts'!B14=1,TRUE,FALSE),IF('Bryan Extracts'!B14 = 1,TRUE,FALSE)),1,0)</f>
        <v>0</v>
      </c>
    </row>
    <row r="65" spans="2:5">
      <c r="B65">
        <f>IF(AND(IF('Parsons Extracts'!B15=0,TRUE,FALSE),IF('Bryan Extracts'!B15 = 0,TRUE,FALSE)),1,0)</f>
        <v>0</v>
      </c>
      <c r="C65">
        <f>IF(AND(IF('Parsons Extracts'!B15=0,TRUE,FALSE),IF('Bryan Extracts'!B15 = 1,TRUE,FALSE)),1,0)</f>
        <v>1</v>
      </c>
      <c r="D65">
        <f>IF(AND(IF('Parsons Extracts'!B15=1,TRUE,FALSE),IF('Bryan Extracts'!B15 = 0,TRUE,FALSE)),1,0)</f>
        <v>0</v>
      </c>
      <c r="E65">
        <f>IF(AND(IF('Parsons Extracts'!B15=1,TRUE,FALSE),IF('Bryan Extracts'!B15 = 1,TRUE,FALSE)),1,0)</f>
        <v>0</v>
      </c>
    </row>
    <row r="66" spans="2:5">
      <c r="B66">
        <f>IF(AND(IF('Parsons Extracts'!B16=0,TRUE,FALSE),IF('Bryan Extracts'!B16 = 0,TRUE,FALSE)),1,0)</f>
        <v>0</v>
      </c>
      <c r="C66">
        <f>IF(AND(IF('Parsons Extracts'!B16=0,TRUE,FALSE),IF('Bryan Extracts'!B16 = 1,TRUE,FALSE)),1,0)</f>
        <v>1</v>
      </c>
      <c r="D66">
        <f>IF(AND(IF('Parsons Extracts'!B16=1,TRUE,FALSE),IF('Bryan Extracts'!B16 = 0,TRUE,FALSE)),1,0)</f>
        <v>0</v>
      </c>
      <c r="E66">
        <f>IF(AND(IF('Parsons Extracts'!B16=1,TRUE,FALSE),IF('Bryan Extracts'!B16 = 1,TRUE,FALSE)),1,0)</f>
        <v>0</v>
      </c>
    </row>
    <row r="67" spans="2:5">
      <c r="B67">
        <f>IF(AND(IF('Parsons Extracts'!B17=0,TRUE,FALSE),IF('Bryan Extracts'!B17 = 0,TRUE,FALSE)),1,0)</f>
        <v>0</v>
      </c>
      <c r="C67">
        <f>IF(AND(IF('Parsons Extracts'!B17=0,TRUE,FALSE),IF('Bryan Extracts'!B17 = 1,TRUE,FALSE)),1,0)</f>
        <v>1</v>
      </c>
      <c r="D67">
        <f>IF(AND(IF('Parsons Extracts'!B17=1,TRUE,FALSE),IF('Bryan Extracts'!B17 = 0,TRUE,FALSE)),1,0)</f>
        <v>0</v>
      </c>
      <c r="E67">
        <f>IF(AND(IF('Parsons Extracts'!B17=1,TRUE,FALSE),IF('Bryan Extracts'!B17 = 1,TRUE,FALSE)),1,0)</f>
        <v>0</v>
      </c>
    </row>
    <row r="68" spans="2:5">
      <c r="B68">
        <f>IF(AND(IF('Parsons Extracts'!B18=0,TRUE,FALSE),IF('Bryan Extracts'!B18 = 0,TRUE,FALSE)),1,0)</f>
        <v>0</v>
      </c>
      <c r="C68">
        <f>IF(AND(IF('Parsons Extracts'!B18=0,TRUE,FALSE),IF('Bryan Extracts'!B18 = 1,TRUE,FALSE)),1,0)</f>
        <v>1</v>
      </c>
      <c r="D68">
        <f>IF(AND(IF('Parsons Extracts'!B18=1,TRUE,FALSE),IF('Bryan Extracts'!B18 = 0,TRUE,FALSE)),1,0)</f>
        <v>0</v>
      </c>
      <c r="E68">
        <f>IF(AND(IF('Parsons Extracts'!B18=1,TRUE,FALSE),IF('Bryan Extracts'!B18 = 1,TRUE,FALSE)),1,0)</f>
        <v>0</v>
      </c>
    </row>
    <row r="69" spans="2:5">
      <c r="B69">
        <f>IF(AND(IF('Parsons Extracts'!B19=0,TRUE,FALSE),IF('Bryan Extracts'!B19 = 0,TRUE,FALSE)),1,0)</f>
        <v>0</v>
      </c>
      <c r="C69">
        <f>IF(AND(IF('Parsons Extracts'!B19=0,TRUE,FALSE),IF('Bryan Extracts'!B19 = 1,TRUE,FALSE)),1,0)</f>
        <v>1</v>
      </c>
      <c r="D69">
        <f>IF(AND(IF('Parsons Extracts'!B19=1,TRUE,FALSE),IF('Bryan Extracts'!B19 = 0,TRUE,FALSE)),1,0)</f>
        <v>0</v>
      </c>
      <c r="E69">
        <f>IF(AND(IF('Parsons Extracts'!B19=1,TRUE,FALSE),IF('Bryan Extracts'!B19 = 1,TRUE,FALSE)),1,0)</f>
        <v>0</v>
      </c>
    </row>
    <row r="70" spans="2:5">
      <c r="B70">
        <f>IF(AND(IF('Parsons Extracts'!B20=0,TRUE,FALSE),IF('Bryan Extracts'!B20 = 0,TRUE,FALSE)),1,0)</f>
        <v>0</v>
      </c>
      <c r="C70">
        <f>IF(AND(IF('Parsons Extracts'!B20=0,TRUE,FALSE),IF('Bryan Extracts'!B20 = 1,TRUE,FALSE)),1,0)</f>
        <v>1</v>
      </c>
      <c r="D70">
        <f>IF(AND(IF('Parsons Extracts'!B20=1,TRUE,FALSE),IF('Bryan Extracts'!B20 = 0,TRUE,FALSE)),1,0)</f>
        <v>0</v>
      </c>
      <c r="E70">
        <f>IF(AND(IF('Parsons Extracts'!B20=1,TRUE,FALSE),IF('Bryan Extracts'!B20 = 1,TRUE,FALSE)),1,0)</f>
        <v>0</v>
      </c>
    </row>
    <row r="71" spans="2:5">
      <c r="B71">
        <f>IF(AND(IF('Parsons Extracts'!B21=0,TRUE,FALSE),IF('Bryan Extracts'!B21 = 0,TRUE,FALSE)),1,0)</f>
        <v>0</v>
      </c>
      <c r="C71">
        <f>IF(AND(IF('Parsons Extracts'!B21=0,TRUE,FALSE),IF('Bryan Extracts'!B21 = 1,TRUE,FALSE)),1,0)</f>
        <v>1</v>
      </c>
      <c r="D71">
        <f>IF(AND(IF('Parsons Extracts'!B21=1,TRUE,FALSE),IF('Bryan Extracts'!B21 = 0,TRUE,FALSE)),1,0)</f>
        <v>0</v>
      </c>
      <c r="E71">
        <f>IF(AND(IF('Parsons Extracts'!B21=1,TRUE,FALSE),IF('Bryan Extracts'!B21 = 1,TRUE,FALSE)),1,0)</f>
        <v>0</v>
      </c>
    </row>
    <row r="72" spans="2:5">
      <c r="B72">
        <f>IF(AND(IF('Parsons Extracts'!B22=0,TRUE,FALSE),IF('Bryan Extracts'!B22 = 0,TRUE,FALSE)),1,0)</f>
        <v>0</v>
      </c>
      <c r="C72">
        <f>IF(AND(IF('Parsons Extracts'!B22=0,TRUE,FALSE),IF('Bryan Extracts'!B22 = 1,TRUE,FALSE)),1,0)</f>
        <v>1</v>
      </c>
      <c r="D72">
        <f>IF(AND(IF('Parsons Extracts'!B22=1,TRUE,FALSE),IF('Bryan Extracts'!B22 = 0,TRUE,FALSE)),1,0)</f>
        <v>0</v>
      </c>
      <c r="E72">
        <f>IF(AND(IF('Parsons Extracts'!B22=1,TRUE,FALSE),IF('Bryan Extracts'!B22 = 1,TRUE,FALSE)),1,0)</f>
        <v>0</v>
      </c>
    </row>
    <row r="73" spans="2:5">
      <c r="B73">
        <f>IF(AND(IF('Parsons Extracts'!B23=0,TRUE,FALSE),IF('Bryan Extracts'!B23 = 0,TRUE,FALSE)),1,0)</f>
        <v>0</v>
      </c>
      <c r="C73">
        <f>IF(AND(IF('Parsons Extracts'!B23=0,TRUE,FALSE),IF('Bryan Extracts'!B23 = 1,TRUE,FALSE)),1,0)</f>
        <v>1</v>
      </c>
      <c r="D73">
        <f>IF(AND(IF('Parsons Extracts'!B23=1,TRUE,FALSE),IF('Bryan Extracts'!B23 = 0,TRUE,FALSE)),1,0)</f>
        <v>0</v>
      </c>
      <c r="E73">
        <f>IF(AND(IF('Parsons Extracts'!B23=1,TRUE,FALSE),IF('Bryan Extracts'!B23 = 1,TRUE,FALSE)),1,0)</f>
        <v>0</v>
      </c>
    </row>
    <row r="74" spans="2:5">
      <c r="B74">
        <f>IF(AND(IF('Parsons Extracts'!B24=0,TRUE,FALSE),IF('Bryan Extracts'!B24 = 0,TRUE,FALSE)),1,0)</f>
        <v>0</v>
      </c>
      <c r="C74">
        <f>IF(AND(IF('Parsons Extracts'!B24=0,TRUE,FALSE),IF('Bryan Extracts'!B24 = 1,TRUE,FALSE)),1,0)</f>
        <v>1</v>
      </c>
      <c r="D74">
        <f>IF(AND(IF('Parsons Extracts'!B24=1,TRUE,FALSE),IF('Bryan Extracts'!B24 = 0,TRUE,FALSE)),1,0)</f>
        <v>0</v>
      </c>
      <c r="E74">
        <f>IF(AND(IF('Parsons Extracts'!B24=1,TRUE,FALSE),IF('Bryan Extracts'!B24 = 1,TRUE,FALSE)),1,0)</f>
        <v>0</v>
      </c>
    </row>
    <row r="75" spans="2:5">
      <c r="B75">
        <f>IF(AND(IF('Parsons Extracts'!B25=0,TRUE,FALSE),IF('Bryan Extracts'!B25 = 0,TRUE,FALSE)),1,0)</f>
        <v>0</v>
      </c>
      <c r="C75">
        <f>IF(AND(IF('Parsons Extracts'!B25=0,TRUE,FALSE),IF('Bryan Extracts'!B25 = 1,TRUE,FALSE)),1,0)</f>
        <v>1</v>
      </c>
      <c r="D75">
        <f>IF(AND(IF('Parsons Extracts'!B25=1,TRUE,FALSE),IF('Bryan Extracts'!B25 = 0,TRUE,FALSE)),1,0)</f>
        <v>0</v>
      </c>
      <c r="E75">
        <f>IF(AND(IF('Parsons Extracts'!B25=1,TRUE,FALSE),IF('Bryan Extracts'!B25 = 1,TRUE,FALSE)),1,0)</f>
        <v>0</v>
      </c>
    </row>
    <row r="76" spans="2:5">
      <c r="B76">
        <f>IF(AND(IF('Parsons Extracts'!B26=0,TRUE,FALSE),IF('Bryan Extracts'!B26 = 0,TRUE,FALSE)),1,0)</f>
        <v>0</v>
      </c>
      <c r="C76">
        <f>IF(AND(IF('Parsons Extracts'!B26=0,TRUE,FALSE),IF('Bryan Extracts'!B26 = 1,TRUE,FALSE)),1,0)</f>
        <v>1</v>
      </c>
      <c r="D76">
        <f>IF(AND(IF('Parsons Extracts'!B26=1,TRUE,FALSE),IF('Bryan Extracts'!B26 = 0,TRUE,FALSE)),1,0)</f>
        <v>0</v>
      </c>
      <c r="E76">
        <f>IF(AND(IF('Parsons Extracts'!B26=1,TRUE,FALSE),IF('Bryan Extracts'!B26 = 1,TRUE,FALSE)),1,0)</f>
        <v>0</v>
      </c>
    </row>
    <row r="77" spans="2:5">
      <c r="B77">
        <f>IF(AND(IF('Parsons Extracts'!B27=0,TRUE,FALSE),IF('Bryan Extracts'!B27 = 0,TRUE,FALSE)),1,0)</f>
        <v>0</v>
      </c>
      <c r="C77">
        <f>IF(AND(IF('Parsons Extracts'!B27=0,TRUE,FALSE),IF('Bryan Extracts'!B27 = 1,TRUE,FALSE)),1,0)</f>
        <v>1</v>
      </c>
      <c r="D77">
        <f>IF(AND(IF('Parsons Extracts'!B27=1,TRUE,FALSE),IF('Bryan Extracts'!B27 = 0,TRUE,FALSE)),1,0)</f>
        <v>0</v>
      </c>
      <c r="E77">
        <f>IF(AND(IF('Parsons Extracts'!B27=1,TRUE,FALSE),IF('Bryan Extracts'!B27 = 1,TRUE,FALSE)),1,0)</f>
        <v>0</v>
      </c>
    </row>
    <row r="78" spans="2:5">
      <c r="B78">
        <f>IF(AND(IF('Parsons Extracts'!B28=0,TRUE,FALSE),IF('Bryan Extracts'!B28 = 0,TRUE,FALSE)),1,0)</f>
        <v>0</v>
      </c>
      <c r="C78">
        <f>IF(AND(IF('Parsons Extracts'!B28=0,TRUE,FALSE),IF('Bryan Extracts'!B28 = 1,TRUE,FALSE)),1,0)</f>
        <v>1</v>
      </c>
      <c r="D78">
        <f>IF(AND(IF('Parsons Extracts'!B28=1,TRUE,FALSE),IF('Bryan Extracts'!B28 = 0,TRUE,FALSE)),1,0)</f>
        <v>0</v>
      </c>
      <c r="E78">
        <f>IF(AND(IF('Parsons Extracts'!B28=1,TRUE,FALSE),IF('Bryan Extracts'!B28 = 1,TRUE,FALSE)),1,0)</f>
        <v>0</v>
      </c>
    </row>
    <row r="79" spans="2:5">
      <c r="B79">
        <f>IF(AND(IF('Parsons Extracts'!B29=0,TRUE,FALSE),IF('Bryan Extracts'!B29 = 0,TRUE,FALSE)),1,0)</f>
        <v>0</v>
      </c>
      <c r="C79">
        <f>IF(AND(IF('Parsons Extracts'!B29=0,TRUE,FALSE),IF('Bryan Extracts'!B29 = 1,TRUE,FALSE)),1,0)</f>
        <v>1</v>
      </c>
      <c r="D79">
        <f>IF(AND(IF('Parsons Extracts'!B29=1,TRUE,FALSE),IF('Bryan Extracts'!B29 = 0,TRUE,FALSE)),1,0)</f>
        <v>0</v>
      </c>
      <c r="E79">
        <f>IF(AND(IF('Parsons Extracts'!B29=1,TRUE,FALSE),IF('Bryan Extracts'!B29 = 1,TRUE,FALSE)),1,0)</f>
        <v>0</v>
      </c>
    </row>
    <row r="80" spans="2:5">
      <c r="B80">
        <f>IF(AND(IF('Parsons Extracts'!B30=0,TRUE,FALSE),IF('Bryan Extracts'!B30 = 0,TRUE,FALSE)),1,0)</f>
        <v>0</v>
      </c>
      <c r="C80">
        <f>IF(AND(IF('Parsons Extracts'!B30=0,TRUE,FALSE),IF('Bryan Extracts'!B30 = 1,TRUE,FALSE)),1,0)</f>
        <v>1</v>
      </c>
      <c r="D80">
        <f>IF(AND(IF('Parsons Extracts'!B30=1,TRUE,FALSE),IF('Bryan Extracts'!B30 = 0,TRUE,FALSE)),1,0)</f>
        <v>0</v>
      </c>
      <c r="E80">
        <f>IF(AND(IF('Parsons Extracts'!B30=1,TRUE,FALSE),IF('Bryan Extracts'!B30 = 1,TRUE,FALSE)),1,0)</f>
        <v>0</v>
      </c>
    </row>
    <row r="81" spans="2:5">
      <c r="B81">
        <f>IF(AND(IF('Parsons Extracts'!B31=0,TRUE,FALSE),IF('Bryan Extracts'!B31 = 0,TRUE,FALSE)),1,0)</f>
        <v>0</v>
      </c>
      <c r="C81">
        <f>IF(AND(IF('Parsons Extracts'!B31=0,TRUE,FALSE),IF('Bryan Extracts'!B31 = 1,TRUE,FALSE)),1,0)</f>
        <v>1</v>
      </c>
      <c r="D81">
        <f>IF(AND(IF('Parsons Extracts'!B31=1,TRUE,FALSE),IF('Bryan Extracts'!B31 = 0,TRUE,FALSE)),1,0)</f>
        <v>0</v>
      </c>
      <c r="E81">
        <f>IF(AND(IF('Parsons Extracts'!B31=1,TRUE,FALSE),IF('Bryan Extracts'!B31 = 1,TRUE,FALSE)),1,0)</f>
        <v>0</v>
      </c>
    </row>
    <row r="82" spans="2:5">
      <c r="B82">
        <f>IF(AND(IF('Parsons Extracts'!B32=0,TRUE,FALSE),IF('Bryan Extracts'!B32 = 0,TRUE,FALSE)),1,0)</f>
        <v>0</v>
      </c>
      <c r="C82">
        <f>IF(AND(IF('Parsons Extracts'!B32=0,TRUE,FALSE),IF('Bryan Extracts'!B32 = 1,TRUE,FALSE)),1,0)</f>
        <v>1</v>
      </c>
      <c r="D82">
        <f>IF(AND(IF('Parsons Extracts'!B32=1,TRUE,FALSE),IF('Bryan Extracts'!B32 = 0,TRUE,FALSE)),1,0)</f>
        <v>0</v>
      </c>
      <c r="E82">
        <f>IF(AND(IF('Parsons Extracts'!B32=1,TRUE,FALSE),IF('Bryan Extracts'!B32 = 1,TRUE,FALSE)),1,0)</f>
        <v>0</v>
      </c>
    </row>
    <row r="83" spans="2:5">
      <c r="B83">
        <f>IF(AND(IF('Parsons Extracts'!B33=0,TRUE,FALSE),IF('Bryan Extracts'!B33 = 0,TRUE,FALSE)),1,0)</f>
        <v>0</v>
      </c>
      <c r="C83">
        <f>IF(AND(IF('Parsons Extracts'!B33=0,TRUE,FALSE),IF('Bryan Extracts'!B33 = 1,TRUE,FALSE)),1,0)</f>
        <v>1</v>
      </c>
      <c r="D83">
        <f>IF(AND(IF('Parsons Extracts'!B33=1,TRUE,FALSE),IF('Bryan Extracts'!B33 = 0,TRUE,FALSE)),1,0)</f>
        <v>0</v>
      </c>
      <c r="E83">
        <f>IF(AND(IF('Parsons Extracts'!B33=1,TRUE,FALSE),IF('Bryan Extracts'!B33 = 1,TRUE,FALSE)),1,0)</f>
        <v>0</v>
      </c>
    </row>
    <row r="84" spans="2:5">
      <c r="B84">
        <f>IF(AND(IF('Parsons Extracts'!B34=0,TRUE,FALSE),IF('Bryan Extracts'!B34 = 0,TRUE,FALSE)),1,0)</f>
        <v>0</v>
      </c>
      <c r="C84">
        <f>IF(AND(IF('Parsons Extracts'!B34=0,TRUE,FALSE),IF('Bryan Extracts'!B34 = 1,TRUE,FALSE)),1,0)</f>
        <v>1</v>
      </c>
      <c r="D84">
        <f>IF(AND(IF('Parsons Extracts'!B34=1,TRUE,FALSE),IF('Bryan Extracts'!B34 = 0,TRUE,FALSE)),1,0)</f>
        <v>0</v>
      </c>
      <c r="E84">
        <f>IF(AND(IF('Parsons Extracts'!B34=1,TRUE,FALSE),IF('Bryan Extracts'!B34 = 1,TRUE,FALSE)),1,0)</f>
        <v>0</v>
      </c>
    </row>
    <row r="85" spans="2:5">
      <c r="B85">
        <f>IF(AND(IF('Parsons Extracts'!B35=0,TRUE,FALSE),IF('Bryan Extracts'!B35 = 0,TRUE,FALSE)),1,0)</f>
        <v>1</v>
      </c>
      <c r="C85">
        <f>IF(AND(IF('Parsons Extracts'!B35=0,TRUE,FALSE),IF('Bryan Extracts'!B35 = 1,TRUE,FALSE)),1,0)</f>
        <v>0</v>
      </c>
      <c r="D85">
        <f>IF(AND(IF('Parsons Extracts'!B35=1,TRUE,FALSE),IF('Bryan Extracts'!B35 = 0,TRUE,FALSE)),1,0)</f>
        <v>0</v>
      </c>
      <c r="E85">
        <f>IF(AND(IF('Parsons Extracts'!B35=1,TRUE,FALSE),IF('Bryan Extracts'!B35 = 1,TRUE,FALSE)),1,0)</f>
        <v>0</v>
      </c>
    </row>
    <row r="86" spans="2:5">
      <c r="B86">
        <f>IF(AND(IF('Parsons Extracts'!B36=0,TRUE,FALSE),IF('Bryan Extracts'!B36 = 0,TRUE,FALSE)),1,0)</f>
        <v>0</v>
      </c>
      <c r="C86">
        <f>IF(AND(IF('Parsons Extracts'!B36=0,TRUE,FALSE),IF('Bryan Extracts'!B36 = 1,TRUE,FALSE)),1,0)</f>
        <v>1</v>
      </c>
      <c r="D86">
        <f>IF(AND(IF('Parsons Extracts'!B36=1,TRUE,FALSE),IF('Bryan Extracts'!B36 = 0,TRUE,FALSE)),1,0)</f>
        <v>0</v>
      </c>
      <c r="E86">
        <f>IF(AND(IF('Parsons Extracts'!B36=1,TRUE,FALSE),IF('Bryan Extracts'!B36 = 1,TRUE,FALSE)),1,0)</f>
        <v>0</v>
      </c>
    </row>
    <row r="87" spans="2:5">
      <c r="B87">
        <f>IF(AND(IF('Parsons Extracts'!B37=0,TRUE,FALSE),IF('Bryan Extracts'!B37 = 0,TRUE,FALSE)),1,0)</f>
        <v>0</v>
      </c>
      <c r="C87">
        <f>IF(AND(IF('Parsons Extracts'!B37=0,TRUE,FALSE),IF('Bryan Extracts'!B37 = 1,TRUE,FALSE)),1,0)</f>
        <v>1</v>
      </c>
      <c r="D87">
        <f>IF(AND(IF('Parsons Extracts'!B37=1,TRUE,FALSE),IF('Bryan Extracts'!B37 = 0,TRUE,FALSE)),1,0)</f>
        <v>0</v>
      </c>
      <c r="E87">
        <f>IF(AND(IF('Parsons Extracts'!B37=1,TRUE,FALSE),IF('Bryan Extracts'!B37 = 1,TRUE,FALSE)),1,0)</f>
        <v>0</v>
      </c>
    </row>
    <row r="88" spans="2:5">
      <c r="B88">
        <f>IF(AND(IF('Parsons Extracts'!B38=0,TRUE,FALSE),IF('Bryan Extracts'!B38 = 0,TRUE,FALSE)),1,0)</f>
        <v>0</v>
      </c>
      <c r="C88">
        <f>IF(AND(IF('Parsons Extracts'!B38=0,TRUE,FALSE),IF('Bryan Extracts'!B38 = 1,TRUE,FALSE)),1,0)</f>
        <v>1</v>
      </c>
      <c r="D88">
        <f>IF(AND(IF('Parsons Extracts'!B38=1,TRUE,FALSE),IF('Bryan Extracts'!B38 = 0,TRUE,FALSE)),1,0)</f>
        <v>0</v>
      </c>
      <c r="E88">
        <f>IF(AND(IF('Parsons Extracts'!B38=1,TRUE,FALSE),IF('Bryan Extracts'!B38 = 1,TRUE,FALSE)),1,0)</f>
        <v>0</v>
      </c>
    </row>
    <row r="89" spans="2:5">
      <c r="B89">
        <f>IF(AND(IF('Parsons Extracts'!B39=0,TRUE,FALSE),IF('Bryan Extracts'!B39 = 0,TRUE,FALSE)),1,0)</f>
        <v>0</v>
      </c>
      <c r="C89">
        <f>IF(AND(IF('Parsons Extracts'!B39=0,TRUE,FALSE),IF('Bryan Extracts'!B39 = 1,TRUE,FALSE)),1,0)</f>
        <v>1</v>
      </c>
      <c r="D89">
        <f>IF(AND(IF('Parsons Extracts'!B39=1,TRUE,FALSE),IF('Bryan Extracts'!B39 = 0,TRUE,FALSE)),1,0)</f>
        <v>0</v>
      </c>
      <c r="E89">
        <f>IF(AND(IF('Parsons Extracts'!B39=1,TRUE,FALSE),IF('Bryan Extracts'!B39 = 1,TRUE,FALSE)),1,0)</f>
        <v>0</v>
      </c>
    </row>
    <row r="90" spans="2:5">
      <c r="B90">
        <f>IF(AND(IF('Parsons Extracts'!B40=0,TRUE,FALSE),IF('Bryan Extracts'!B40 = 0,TRUE,FALSE)),1,0)</f>
        <v>0</v>
      </c>
      <c r="C90">
        <f>IF(AND(IF('Parsons Extracts'!B40=0,TRUE,FALSE),IF('Bryan Extracts'!B40 = 1,TRUE,FALSE)),1,0)</f>
        <v>1</v>
      </c>
      <c r="D90">
        <f>IF(AND(IF('Parsons Extracts'!B40=1,TRUE,FALSE),IF('Bryan Extracts'!B40 = 0,TRUE,FALSE)),1,0)</f>
        <v>0</v>
      </c>
      <c r="E90">
        <f>IF(AND(IF('Parsons Extracts'!B40=1,TRUE,FALSE),IF('Bryan Extracts'!B40 = 1,TRUE,FALSE)),1,0)</f>
        <v>0</v>
      </c>
    </row>
    <row r="91" spans="2:5">
      <c r="B91">
        <f>IF(AND(IF('Parsons Extracts'!B41=0,TRUE,FALSE),IF('Bryan Extracts'!B41 = 0,TRUE,FALSE)),1,0)</f>
        <v>0</v>
      </c>
      <c r="C91">
        <f>IF(AND(IF('Parsons Extracts'!B41=0,TRUE,FALSE),IF('Bryan Extracts'!B41 = 1,TRUE,FALSE)),1,0)</f>
        <v>1</v>
      </c>
      <c r="D91">
        <f>IF(AND(IF('Parsons Extracts'!B41=1,TRUE,FALSE),IF('Bryan Extracts'!B41 = 0,TRUE,FALSE)),1,0)</f>
        <v>0</v>
      </c>
      <c r="E91">
        <f>IF(AND(IF('Parsons Extracts'!B41=1,TRUE,FALSE),IF('Bryan Extracts'!B41 = 1,TRUE,FALSE)),1,0)</f>
        <v>0</v>
      </c>
    </row>
    <row r="92" spans="2:5">
      <c r="B92">
        <f>IF(AND(IF('Parsons Extracts'!B42=0,TRUE,FALSE),IF('Bryan Extracts'!B42 = 0,TRUE,FALSE)),1,0)</f>
        <v>0</v>
      </c>
      <c r="C92">
        <f>IF(AND(IF('Parsons Extracts'!B42=0,TRUE,FALSE),IF('Bryan Extracts'!B42 = 1,TRUE,FALSE)),1,0)</f>
        <v>1</v>
      </c>
      <c r="D92">
        <f>IF(AND(IF('Parsons Extracts'!B42=1,TRUE,FALSE),IF('Bryan Extracts'!B42 = 0,TRUE,FALSE)),1,0)</f>
        <v>0</v>
      </c>
      <c r="E92">
        <f>IF(AND(IF('Parsons Extracts'!B42=1,TRUE,FALSE),IF('Bryan Extracts'!B42 = 1,TRUE,FALSE)),1,0)</f>
        <v>0</v>
      </c>
    </row>
    <row r="93" spans="2:5">
      <c r="B93">
        <f>IF(AND(IF('Parsons Extracts'!B43=0,TRUE,FALSE),IF('Bryan Extracts'!B43 = 0,TRUE,FALSE)),1,0)</f>
        <v>0</v>
      </c>
      <c r="C93">
        <f>IF(AND(IF('Parsons Extracts'!B43=0,TRUE,FALSE),IF('Bryan Extracts'!B43 = 1,TRUE,FALSE)),1,0)</f>
        <v>1</v>
      </c>
      <c r="D93">
        <f>IF(AND(IF('Parsons Extracts'!B43=1,TRUE,FALSE),IF('Bryan Extracts'!B43 = 0,TRUE,FALSE)),1,0)</f>
        <v>0</v>
      </c>
      <c r="E93">
        <f>IF(AND(IF('Parsons Extracts'!B43=1,TRUE,FALSE),IF('Bryan Extracts'!B43 = 1,TRUE,FALSE)),1,0)</f>
        <v>0</v>
      </c>
    </row>
    <row r="94" spans="2:5">
      <c r="B94">
        <f>IF(AND(IF('Parsons Extracts'!B44=0,TRUE,FALSE),IF('Bryan Extracts'!B44 = 0,TRUE,FALSE)),1,0)</f>
        <v>0</v>
      </c>
      <c r="C94">
        <f>IF(AND(IF('Parsons Extracts'!B44=0,TRUE,FALSE),IF('Bryan Extracts'!B44 = 1,TRUE,FALSE)),1,0)</f>
        <v>0</v>
      </c>
      <c r="D94">
        <f>IF(AND(IF('Parsons Extracts'!B44=1,TRUE,FALSE),IF('Bryan Extracts'!B44 = 0,TRUE,FALSE)),1,0)</f>
        <v>0</v>
      </c>
      <c r="E94">
        <f>IF(AND(IF('Parsons Extracts'!B44=1,TRUE,FALSE),IF('Bryan Extracts'!B44 = 1,TRUE,FALSE)),1,0)</f>
        <v>1</v>
      </c>
    </row>
    <row r="95" spans="2:5">
      <c r="B95">
        <f>IF(AND(IF('Parsons Extracts'!B45=0,TRUE,FALSE),IF('Bryan Extracts'!B45 = 0,TRUE,FALSE)),1,0)</f>
        <v>0</v>
      </c>
      <c r="C95">
        <f>IF(AND(IF('Parsons Extracts'!B45=0,TRUE,FALSE),IF('Bryan Extracts'!B45 = 1,TRUE,FALSE)),1,0)</f>
        <v>1</v>
      </c>
      <c r="D95">
        <f>IF(AND(IF('Parsons Extracts'!B45=1,TRUE,FALSE),IF('Bryan Extracts'!B45 = 0,TRUE,FALSE)),1,0)</f>
        <v>0</v>
      </c>
      <c r="E95">
        <f>IF(AND(IF('Parsons Extracts'!B45=1,TRUE,FALSE),IF('Bryan Extracts'!B45 = 1,TRUE,FALSE)),1,0)</f>
        <v>0</v>
      </c>
    </row>
    <row r="96" spans="2:5">
      <c r="B96">
        <f>IF(AND(IF('Parsons Extracts'!B46=0,TRUE,FALSE),IF('Bryan Extracts'!B46 = 0,TRUE,FALSE)),1,0)</f>
        <v>0</v>
      </c>
      <c r="C96">
        <f>IF(AND(IF('Parsons Extracts'!B46=0,TRUE,FALSE),IF('Bryan Extracts'!B46 = 1,TRUE,FALSE)),1,0)</f>
        <v>1</v>
      </c>
      <c r="D96">
        <f>IF(AND(IF('Parsons Extracts'!B46=1,TRUE,FALSE),IF('Bryan Extracts'!B46 = 0,TRUE,FALSE)),1,0)</f>
        <v>0</v>
      </c>
      <c r="E96">
        <f>IF(AND(IF('Parsons Extracts'!B46=1,TRUE,FALSE),IF('Bryan Extracts'!B46 = 1,TRUE,FALSE)),1,0)</f>
        <v>0</v>
      </c>
    </row>
    <row r="97" spans="1:5">
      <c r="B97">
        <f>IF(AND(IF('Parsons Extracts'!B47=0,TRUE,FALSE),IF('Bryan Extracts'!B47 = 0,TRUE,FALSE)),1,0)</f>
        <v>0</v>
      </c>
      <c r="C97">
        <f>IF(AND(IF('Parsons Extracts'!B47=0,TRUE,FALSE),IF('Bryan Extracts'!B47 = 1,TRUE,FALSE)),1,0)</f>
        <v>1</v>
      </c>
      <c r="D97">
        <f>IF(AND(IF('Parsons Extracts'!B47=1,TRUE,FALSE),IF('Bryan Extracts'!B47 = 0,TRUE,FALSE)),1,0)</f>
        <v>0</v>
      </c>
      <c r="E97">
        <f>IF(AND(IF('Parsons Extracts'!B47=1,TRUE,FALSE),IF('Bryan Extracts'!B47 = 1,TRUE,FALSE)),1,0)</f>
        <v>0</v>
      </c>
    </row>
    <row r="98" spans="1:5">
      <c r="B98">
        <f>IF(AND(IF('Parsons Extracts'!B48=0,TRUE,FALSE),IF('Bryan Extracts'!B48 = 0,TRUE,FALSE)),1,0)</f>
        <v>0</v>
      </c>
      <c r="C98">
        <f>IF(AND(IF('Parsons Extracts'!B48=0,TRUE,FALSE),IF('Bryan Extracts'!B48 = 1,TRUE,FALSE)),1,0)</f>
        <v>1</v>
      </c>
      <c r="D98">
        <f>IF(AND(IF('Parsons Extracts'!B48=1,TRUE,FALSE),IF('Bryan Extracts'!B48 = 0,TRUE,FALSE)),1,0)</f>
        <v>0</v>
      </c>
      <c r="E98">
        <f>IF(AND(IF('Parsons Extracts'!B48=1,TRUE,FALSE),IF('Bryan Extracts'!B48 = 1,TRUE,FALSE)),1,0)</f>
        <v>0</v>
      </c>
    </row>
    <row r="99" spans="1:5">
      <c r="B99">
        <f>IF(AND(IF('Parsons Extracts'!B49=0,TRUE,FALSE),IF('Bryan Extracts'!B49 = 0,TRUE,FALSE)),1,0)</f>
        <v>0</v>
      </c>
      <c r="C99">
        <f>IF(AND(IF('Parsons Extracts'!B49=0,TRUE,FALSE),IF('Bryan Extracts'!B49 = 1,TRUE,FALSE)),1,0)</f>
        <v>1</v>
      </c>
      <c r="D99">
        <f>IF(AND(IF('Parsons Extracts'!B49=1,TRUE,FALSE),IF('Bryan Extracts'!B49 = 0,TRUE,FALSE)),1,0)</f>
        <v>0</v>
      </c>
      <c r="E99">
        <f>IF(AND(IF('Parsons Extracts'!B49=1,TRUE,FALSE),IF('Bryan Extracts'!B49 = 1,TRUE,FALSE)),1,0)</f>
        <v>0</v>
      </c>
    </row>
    <row r="100" spans="1:5">
      <c r="B100">
        <f>IF(AND(IF('Parsons Extracts'!B50=0,TRUE,FALSE),IF('Bryan Extracts'!B50 = 0,TRUE,FALSE)),1,0)</f>
        <v>0</v>
      </c>
      <c r="C100">
        <f>IF(AND(IF('Parsons Extracts'!B50=0,TRUE,FALSE),IF('Bryan Extracts'!B50 = 1,TRUE,FALSE)),1,0)</f>
        <v>1</v>
      </c>
      <c r="D100">
        <f>IF(AND(IF('Parsons Extracts'!B50=1,TRUE,FALSE),IF('Bryan Extracts'!B50 = 0,TRUE,FALSE)),1,0)</f>
        <v>0</v>
      </c>
      <c r="E100">
        <f>IF(AND(IF('Parsons Extracts'!B50=1,TRUE,FALSE),IF('Bryan Extracts'!B50 = 1,TRUE,FALSE)),1,0)</f>
        <v>0</v>
      </c>
    </row>
    <row r="101" spans="1:5">
      <c r="B101">
        <f>COUNTIF(B1:B100, 1)</f>
        <v>7</v>
      </c>
      <c r="C101">
        <f>COUNTIF(C1:C100, 1)</f>
        <v>82</v>
      </c>
      <c r="D101">
        <f>COUNTIF(D1:D100, 1)</f>
        <v>0</v>
      </c>
      <c r="E101">
        <f>COUNTIF(E1:E100, 1)</f>
        <v>11</v>
      </c>
    </row>
    <row r="102" spans="1:5">
      <c r="A102" t="s">
        <v>960</v>
      </c>
      <c r="B102" t="s">
        <v>956</v>
      </c>
      <c r="C102" t="s">
        <v>957</v>
      </c>
      <c r="D102" t="s">
        <v>958</v>
      </c>
      <c r="E102" t="s">
        <v>959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102"/>
  <sheetViews>
    <sheetView workbookViewId="0">
      <selection activeCell="M36" sqref="M36"/>
    </sheetView>
  </sheetViews>
  <sheetFormatPr defaultRowHeight="15"/>
  <sheetData>
    <row r="1" spans="1:5">
      <c r="A1" t="s">
        <v>955</v>
      </c>
      <c r="B1">
        <f>IF(AND(IF('Semex Whole Tunes'!B1=0,TRUE,FALSE),IF('Bryan Whole Tunes'!B1=0,TRUE,FALSE)),1,0)</f>
        <v>0</v>
      </c>
      <c r="C1">
        <f>IF(AND(IF('Semex Whole Tunes'!B1=0,TRUE,FALSE),IF('Bryan Whole Tunes'!B1=1,TRUE,FALSE)),1,0)</f>
        <v>0</v>
      </c>
      <c r="D1">
        <f>IF(AND(IF('Semex Whole Tunes'!B1=1,TRUE,FALSE),IF('Bryan Whole Tunes'!B1=0,TRUE,FALSE)),1,0)</f>
        <v>0</v>
      </c>
      <c r="E1">
        <f>IF(AND(IF('Semex Whole Tunes'!B1=1,TRUE,FALSE),IF('Bryan Whole Tunes'!B1=1,TRUE,FALSE)),1,0)</f>
        <v>1</v>
      </c>
    </row>
    <row r="2" spans="1:5">
      <c r="B2">
        <f>IF(AND(IF('Semex Whole Tunes'!B2=0,TRUE,FALSE),IF('Bryan Whole Tunes'!B2=0,TRUE,FALSE)),1,0)</f>
        <v>0</v>
      </c>
      <c r="C2">
        <f>IF(AND(IF('Semex Whole Tunes'!B2=0,TRUE,FALSE),IF('Bryan Whole Tunes'!B2=1,TRUE,FALSE)),1,0)</f>
        <v>0</v>
      </c>
      <c r="D2">
        <f>IF(AND(IF('Semex Whole Tunes'!B2=1,TRUE,FALSE),IF('Bryan Whole Tunes'!B2=0,TRUE,FALSE)),1,0)</f>
        <v>0</v>
      </c>
      <c r="E2">
        <f>IF(AND(IF('Semex Whole Tunes'!B2=1,TRUE,FALSE),IF('Bryan Whole Tunes'!B2=1,TRUE,FALSE)),1,0)</f>
        <v>1</v>
      </c>
    </row>
    <row r="3" spans="1:5">
      <c r="B3">
        <f>IF(AND(IF('Semex Whole Tunes'!B3=0,TRUE,FALSE),IF('Bryan Whole Tunes'!B3=0,TRUE,FALSE)),1,0)</f>
        <v>0</v>
      </c>
      <c r="C3">
        <f>IF(AND(IF('Semex Whole Tunes'!B3=0,TRUE,FALSE),IF('Bryan Whole Tunes'!B3=1,TRUE,FALSE)),1,0)</f>
        <v>0</v>
      </c>
      <c r="D3">
        <f>IF(AND(IF('Semex Whole Tunes'!B3=1,TRUE,FALSE),IF('Bryan Whole Tunes'!B3=0,TRUE,FALSE)),1,0)</f>
        <v>0</v>
      </c>
      <c r="E3">
        <f>IF(AND(IF('Semex Whole Tunes'!B3=1,TRUE,FALSE),IF('Bryan Whole Tunes'!B3=1,TRUE,FALSE)),1,0)</f>
        <v>1</v>
      </c>
    </row>
    <row r="4" spans="1:5">
      <c r="B4">
        <f>IF(AND(IF('Semex Whole Tunes'!B4=0,TRUE,FALSE),IF('Bryan Whole Tunes'!B4=0,TRUE,FALSE)),1,0)</f>
        <v>0</v>
      </c>
      <c r="C4">
        <f>IF(AND(IF('Semex Whole Tunes'!B4=0,TRUE,FALSE),IF('Bryan Whole Tunes'!B4=1,TRUE,FALSE)),1,0)</f>
        <v>0</v>
      </c>
      <c r="D4">
        <f>IF(AND(IF('Semex Whole Tunes'!B4=1,TRUE,FALSE),IF('Bryan Whole Tunes'!B4=0,TRUE,FALSE)),1,0)</f>
        <v>0</v>
      </c>
      <c r="E4">
        <f>IF(AND(IF('Semex Whole Tunes'!B4=1,TRUE,FALSE),IF('Bryan Whole Tunes'!B4=1,TRUE,FALSE)),1,0)</f>
        <v>1</v>
      </c>
    </row>
    <row r="5" spans="1:5">
      <c r="B5">
        <f>IF(AND(IF('Semex Whole Tunes'!B5=0,TRUE,FALSE),IF('Bryan Whole Tunes'!B5=0,TRUE,FALSE)),1,0)</f>
        <v>0</v>
      </c>
      <c r="C5">
        <f>IF(AND(IF('Semex Whole Tunes'!B5=0,TRUE,FALSE),IF('Bryan Whole Tunes'!B5=1,TRUE,FALSE)),1,0)</f>
        <v>1</v>
      </c>
      <c r="D5">
        <f>IF(AND(IF('Semex Whole Tunes'!B5=1,TRUE,FALSE),IF('Bryan Whole Tunes'!B5=0,TRUE,FALSE)),1,0)</f>
        <v>0</v>
      </c>
      <c r="E5">
        <f>IF(AND(IF('Semex Whole Tunes'!B5=1,TRUE,FALSE),IF('Bryan Whole Tunes'!B5=1,TRUE,FALSE)),1,0)</f>
        <v>0</v>
      </c>
    </row>
    <row r="6" spans="1:5">
      <c r="B6">
        <f>IF(AND(IF('Semex Whole Tunes'!B6=0,TRUE,FALSE),IF('Bryan Whole Tunes'!B6=0,TRUE,FALSE)),1,0)</f>
        <v>0</v>
      </c>
      <c r="C6">
        <f>IF(AND(IF('Semex Whole Tunes'!B6=0,TRUE,FALSE),IF('Bryan Whole Tunes'!B6=1,TRUE,FALSE)),1,0)</f>
        <v>0</v>
      </c>
      <c r="D6">
        <f>IF(AND(IF('Semex Whole Tunes'!B6=1,TRUE,FALSE),IF('Bryan Whole Tunes'!B6=0,TRUE,FALSE)),1,0)</f>
        <v>0</v>
      </c>
      <c r="E6">
        <f>IF(AND(IF('Semex Whole Tunes'!B6=1,TRUE,FALSE),IF('Bryan Whole Tunes'!B6=1,TRUE,FALSE)),1,0)</f>
        <v>1</v>
      </c>
    </row>
    <row r="7" spans="1:5">
      <c r="B7">
        <f>IF(AND(IF('Semex Whole Tunes'!B7=0,TRUE,FALSE),IF('Bryan Whole Tunes'!B7=0,TRUE,FALSE)),1,0)</f>
        <v>0</v>
      </c>
      <c r="C7">
        <f>IF(AND(IF('Semex Whole Tunes'!B7=0,TRUE,FALSE),IF('Bryan Whole Tunes'!B7=1,TRUE,FALSE)),1,0)</f>
        <v>0</v>
      </c>
      <c r="D7">
        <f>IF(AND(IF('Semex Whole Tunes'!B7=1,TRUE,FALSE),IF('Bryan Whole Tunes'!B7=0,TRUE,FALSE)),1,0)</f>
        <v>0</v>
      </c>
      <c r="E7">
        <f>IF(AND(IF('Semex Whole Tunes'!B7=1,TRUE,FALSE),IF('Bryan Whole Tunes'!B7=1,TRUE,FALSE)),1,0)</f>
        <v>1</v>
      </c>
    </row>
    <row r="8" spans="1:5">
      <c r="B8">
        <f>IF(AND(IF('Semex Whole Tunes'!B8=0,TRUE,FALSE),IF('Bryan Whole Tunes'!B8=0,TRUE,FALSE)),1,0)</f>
        <v>0</v>
      </c>
      <c r="C8">
        <f>IF(AND(IF('Semex Whole Tunes'!B8=0,TRUE,FALSE),IF('Bryan Whole Tunes'!B8=1,TRUE,FALSE)),1,0)</f>
        <v>1</v>
      </c>
      <c r="D8">
        <f>IF(AND(IF('Semex Whole Tunes'!B8=1,TRUE,FALSE),IF('Bryan Whole Tunes'!B8=0,TRUE,FALSE)),1,0)</f>
        <v>0</v>
      </c>
      <c r="E8">
        <f>IF(AND(IF('Semex Whole Tunes'!B8=1,TRUE,FALSE),IF('Bryan Whole Tunes'!B8=1,TRUE,FALSE)),1,0)</f>
        <v>0</v>
      </c>
    </row>
    <row r="9" spans="1:5">
      <c r="B9">
        <f>IF(AND(IF('Semex Whole Tunes'!B9=0,TRUE,FALSE),IF('Bryan Whole Tunes'!B9=0,TRUE,FALSE)),1,0)</f>
        <v>1</v>
      </c>
      <c r="C9">
        <f>IF(AND(IF('Semex Whole Tunes'!B9=0,TRUE,FALSE),IF('Bryan Whole Tunes'!B9=1,TRUE,FALSE)),1,0)</f>
        <v>0</v>
      </c>
      <c r="D9">
        <f>IF(AND(IF('Semex Whole Tunes'!B9=1,TRUE,FALSE),IF('Bryan Whole Tunes'!B9=0,TRUE,FALSE)),1,0)</f>
        <v>0</v>
      </c>
      <c r="E9">
        <f>IF(AND(IF('Semex Whole Tunes'!B9=1,TRUE,FALSE),IF('Bryan Whole Tunes'!B9=1,TRUE,FALSE)),1,0)</f>
        <v>0</v>
      </c>
    </row>
    <row r="10" spans="1:5">
      <c r="B10">
        <f>IF(AND(IF('Semex Whole Tunes'!B10=0,TRUE,FALSE),IF('Bryan Whole Tunes'!B10=0,TRUE,FALSE)),1,0)</f>
        <v>0</v>
      </c>
      <c r="C10">
        <f>IF(AND(IF('Semex Whole Tunes'!B10=0,TRUE,FALSE),IF('Bryan Whole Tunes'!B10=1,TRUE,FALSE)),1,0)</f>
        <v>1</v>
      </c>
      <c r="D10">
        <f>IF(AND(IF('Semex Whole Tunes'!B10=1,TRUE,FALSE),IF('Bryan Whole Tunes'!B10=0,TRUE,FALSE)),1,0)</f>
        <v>0</v>
      </c>
      <c r="E10">
        <f>IF(AND(IF('Semex Whole Tunes'!B10=1,TRUE,FALSE),IF('Bryan Whole Tunes'!B10=1,TRUE,FALSE)),1,0)</f>
        <v>0</v>
      </c>
    </row>
    <row r="11" spans="1:5">
      <c r="B11">
        <f>IF(AND(IF('Semex Whole Tunes'!B11=0,TRUE,FALSE),IF('Bryan Whole Tunes'!B11=0,TRUE,FALSE)),1,0)</f>
        <v>0</v>
      </c>
      <c r="C11">
        <f>IF(AND(IF('Semex Whole Tunes'!B11=0,TRUE,FALSE),IF('Bryan Whole Tunes'!B11=1,TRUE,FALSE)),1,0)</f>
        <v>1</v>
      </c>
      <c r="D11">
        <f>IF(AND(IF('Semex Whole Tunes'!B11=1,TRUE,FALSE),IF('Bryan Whole Tunes'!B11=0,TRUE,FALSE)),1,0)</f>
        <v>0</v>
      </c>
      <c r="E11">
        <f>IF(AND(IF('Semex Whole Tunes'!B11=1,TRUE,FALSE),IF('Bryan Whole Tunes'!B11=1,TRUE,FALSE)),1,0)</f>
        <v>0</v>
      </c>
    </row>
    <row r="12" spans="1:5">
      <c r="B12">
        <f>IF(AND(IF('Semex Whole Tunes'!B12=0,TRUE,FALSE),IF('Bryan Whole Tunes'!B12=0,TRUE,FALSE)),1,0)</f>
        <v>0</v>
      </c>
      <c r="C12">
        <f>IF(AND(IF('Semex Whole Tunes'!B12=0,TRUE,FALSE),IF('Bryan Whole Tunes'!B12=1,TRUE,FALSE)),1,0)</f>
        <v>0</v>
      </c>
      <c r="D12">
        <f>IF(AND(IF('Semex Whole Tunes'!B12=1,TRUE,FALSE),IF('Bryan Whole Tunes'!B12=0,TRUE,FALSE)),1,0)</f>
        <v>0</v>
      </c>
      <c r="E12">
        <f>IF(AND(IF('Semex Whole Tunes'!B12=1,TRUE,FALSE),IF('Bryan Whole Tunes'!B12=1,TRUE,FALSE)),1,0)</f>
        <v>1</v>
      </c>
    </row>
    <row r="13" spans="1:5">
      <c r="B13">
        <f>IF(AND(IF('Semex Whole Tunes'!B13=0,TRUE,FALSE),IF('Bryan Whole Tunes'!B13=0,TRUE,FALSE)),1,0)</f>
        <v>0</v>
      </c>
      <c r="C13">
        <f>IF(AND(IF('Semex Whole Tunes'!B13=0,TRUE,FALSE),IF('Bryan Whole Tunes'!B13=1,TRUE,FALSE)),1,0)</f>
        <v>1</v>
      </c>
      <c r="D13">
        <f>IF(AND(IF('Semex Whole Tunes'!B13=1,TRUE,FALSE),IF('Bryan Whole Tunes'!B13=0,TRUE,FALSE)),1,0)</f>
        <v>0</v>
      </c>
      <c r="E13">
        <f>IF(AND(IF('Semex Whole Tunes'!B13=1,TRUE,FALSE),IF('Bryan Whole Tunes'!B13=1,TRUE,FALSE)),1,0)</f>
        <v>0</v>
      </c>
    </row>
    <row r="14" spans="1:5">
      <c r="B14">
        <f>IF(AND(IF('Semex Whole Tunes'!B14=0,TRUE,FALSE),IF('Bryan Whole Tunes'!B14=0,TRUE,FALSE)),1,0)</f>
        <v>0</v>
      </c>
      <c r="C14">
        <f>IF(AND(IF('Semex Whole Tunes'!B14=0,TRUE,FALSE),IF('Bryan Whole Tunes'!B14=1,TRUE,FALSE)),1,0)</f>
        <v>0</v>
      </c>
      <c r="D14">
        <f>IF(AND(IF('Semex Whole Tunes'!B14=1,TRUE,FALSE),IF('Bryan Whole Tunes'!B14=0,TRUE,FALSE)),1,0)</f>
        <v>0</v>
      </c>
      <c r="E14">
        <f>IF(AND(IF('Semex Whole Tunes'!B14=1,TRUE,FALSE),IF('Bryan Whole Tunes'!B14=1,TRUE,FALSE)),1,0)</f>
        <v>1</v>
      </c>
    </row>
    <row r="15" spans="1:5">
      <c r="B15">
        <f>IF(AND(IF('Semex Whole Tunes'!B15=0,TRUE,FALSE),IF('Bryan Whole Tunes'!B15=0,TRUE,FALSE)),1,0)</f>
        <v>0</v>
      </c>
      <c r="C15">
        <f>IF(AND(IF('Semex Whole Tunes'!B15=0,TRUE,FALSE),IF('Bryan Whole Tunes'!B15=1,TRUE,FALSE)),1,0)</f>
        <v>1</v>
      </c>
      <c r="D15">
        <f>IF(AND(IF('Semex Whole Tunes'!B15=1,TRUE,FALSE),IF('Bryan Whole Tunes'!B15=0,TRUE,FALSE)),1,0)</f>
        <v>0</v>
      </c>
      <c r="E15">
        <f>IF(AND(IF('Semex Whole Tunes'!B15=1,TRUE,FALSE),IF('Bryan Whole Tunes'!B15=1,TRUE,FALSE)),1,0)</f>
        <v>0</v>
      </c>
    </row>
    <row r="16" spans="1:5">
      <c r="B16">
        <f>IF(AND(IF('Semex Whole Tunes'!B16=0,TRUE,FALSE),IF('Bryan Whole Tunes'!B16=0,TRUE,FALSE)),1,0)</f>
        <v>0</v>
      </c>
      <c r="C16">
        <f>IF(AND(IF('Semex Whole Tunes'!B16=0,TRUE,FALSE),IF('Bryan Whole Tunes'!B16=1,TRUE,FALSE)),1,0)</f>
        <v>1</v>
      </c>
      <c r="D16">
        <f>IF(AND(IF('Semex Whole Tunes'!B16=1,TRUE,FALSE),IF('Bryan Whole Tunes'!B16=0,TRUE,FALSE)),1,0)</f>
        <v>0</v>
      </c>
      <c r="E16">
        <f>IF(AND(IF('Semex Whole Tunes'!B16=1,TRUE,FALSE),IF('Bryan Whole Tunes'!B16=1,TRUE,FALSE)),1,0)</f>
        <v>0</v>
      </c>
    </row>
    <row r="17" spans="2:5">
      <c r="B17">
        <f>IF(AND(IF('Semex Whole Tunes'!B17=0,TRUE,FALSE),IF('Bryan Whole Tunes'!B17=0,TRUE,FALSE)),1,0)</f>
        <v>1</v>
      </c>
      <c r="C17">
        <f>IF(AND(IF('Semex Whole Tunes'!B17=0,TRUE,FALSE),IF('Bryan Whole Tunes'!B17=1,TRUE,FALSE)),1,0)</f>
        <v>0</v>
      </c>
      <c r="D17">
        <f>IF(AND(IF('Semex Whole Tunes'!B17=1,TRUE,FALSE),IF('Bryan Whole Tunes'!B17=0,TRUE,FALSE)),1,0)</f>
        <v>0</v>
      </c>
      <c r="E17">
        <f>IF(AND(IF('Semex Whole Tunes'!B17=1,TRUE,FALSE),IF('Bryan Whole Tunes'!B17=1,TRUE,FALSE)),1,0)</f>
        <v>0</v>
      </c>
    </row>
    <row r="18" spans="2:5">
      <c r="B18">
        <f>IF(AND(IF('Semex Whole Tunes'!B18=0,TRUE,FALSE),IF('Bryan Whole Tunes'!B18=0,TRUE,FALSE)),1,0)</f>
        <v>1</v>
      </c>
      <c r="C18">
        <f>IF(AND(IF('Semex Whole Tunes'!B18=0,TRUE,FALSE),IF('Bryan Whole Tunes'!B18=1,TRUE,FALSE)),1,0)</f>
        <v>0</v>
      </c>
      <c r="D18">
        <f>IF(AND(IF('Semex Whole Tunes'!B18=1,TRUE,FALSE),IF('Bryan Whole Tunes'!B18=0,TRUE,FALSE)),1,0)</f>
        <v>0</v>
      </c>
      <c r="E18">
        <f>IF(AND(IF('Semex Whole Tunes'!B18=1,TRUE,FALSE),IF('Bryan Whole Tunes'!B18=1,TRUE,FALSE)),1,0)</f>
        <v>0</v>
      </c>
    </row>
    <row r="19" spans="2:5">
      <c r="B19">
        <f>IF(AND(IF('Semex Whole Tunes'!B19=0,TRUE,FALSE),IF('Bryan Whole Tunes'!B19=0,TRUE,FALSE)),1,0)</f>
        <v>0</v>
      </c>
      <c r="C19">
        <f>IF(AND(IF('Semex Whole Tunes'!B19=0,TRUE,FALSE),IF('Bryan Whole Tunes'!B19=1,TRUE,FALSE)),1,0)</f>
        <v>0</v>
      </c>
      <c r="D19">
        <f>IF(AND(IF('Semex Whole Tunes'!B19=1,TRUE,FALSE),IF('Bryan Whole Tunes'!B19=0,TRUE,FALSE)),1,0)</f>
        <v>0</v>
      </c>
      <c r="E19">
        <f>IF(AND(IF('Semex Whole Tunes'!B19=1,TRUE,FALSE),IF('Bryan Whole Tunes'!B19=1,TRUE,FALSE)),1,0)</f>
        <v>1</v>
      </c>
    </row>
    <row r="20" spans="2:5">
      <c r="B20">
        <f>IF(AND(IF('Semex Whole Tunes'!B20=0,TRUE,FALSE),IF('Bryan Whole Tunes'!B20=0,TRUE,FALSE)),1,0)</f>
        <v>0</v>
      </c>
      <c r="C20">
        <f>IF(AND(IF('Semex Whole Tunes'!B20=0,TRUE,FALSE),IF('Bryan Whole Tunes'!B20=1,TRUE,FALSE)),1,0)</f>
        <v>1</v>
      </c>
      <c r="D20">
        <f>IF(AND(IF('Semex Whole Tunes'!B20=1,TRUE,FALSE),IF('Bryan Whole Tunes'!B20=0,TRUE,FALSE)),1,0)</f>
        <v>0</v>
      </c>
      <c r="E20">
        <f>IF(AND(IF('Semex Whole Tunes'!B20=1,TRUE,FALSE),IF('Bryan Whole Tunes'!B20=1,TRUE,FALSE)),1,0)</f>
        <v>0</v>
      </c>
    </row>
    <row r="21" spans="2:5">
      <c r="B21">
        <f>IF(AND(IF('Semex Whole Tunes'!B21=0,TRUE,FALSE),IF('Bryan Whole Tunes'!B21=0,TRUE,FALSE)),1,0)</f>
        <v>0</v>
      </c>
      <c r="C21">
        <f>IF(AND(IF('Semex Whole Tunes'!B21=0,TRUE,FALSE),IF('Bryan Whole Tunes'!B21=1,TRUE,FALSE)),1,0)</f>
        <v>0</v>
      </c>
      <c r="D21">
        <f>IF(AND(IF('Semex Whole Tunes'!B21=1,TRUE,FALSE),IF('Bryan Whole Tunes'!B21=0,TRUE,FALSE)),1,0)</f>
        <v>0</v>
      </c>
      <c r="E21">
        <f>IF(AND(IF('Semex Whole Tunes'!B21=1,TRUE,FALSE),IF('Bryan Whole Tunes'!B21=1,TRUE,FALSE)),1,0)</f>
        <v>1</v>
      </c>
    </row>
    <row r="22" spans="2:5">
      <c r="B22">
        <f>IF(AND(IF('Semex Whole Tunes'!B22=0,TRUE,FALSE),IF('Bryan Whole Tunes'!B22=0,TRUE,FALSE)),1,0)</f>
        <v>0</v>
      </c>
      <c r="C22">
        <f>IF(AND(IF('Semex Whole Tunes'!B22=0,TRUE,FALSE),IF('Bryan Whole Tunes'!B22=1,TRUE,FALSE)),1,0)</f>
        <v>1</v>
      </c>
      <c r="D22">
        <f>IF(AND(IF('Semex Whole Tunes'!B22=1,TRUE,FALSE),IF('Bryan Whole Tunes'!B22=0,TRUE,FALSE)),1,0)</f>
        <v>0</v>
      </c>
      <c r="E22">
        <f>IF(AND(IF('Semex Whole Tunes'!B22=1,TRUE,FALSE),IF('Bryan Whole Tunes'!B22=1,TRUE,FALSE)),1,0)</f>
        <v>0</v>
      </c>
    </row>
    <row r="23" spans="2:5">
      <c r="B23">
        <f>IF(AND(IF('Semex Whole Tunes'!B23=0,TRUE,FALSE),IF('Bryan Whole Tunes'!B23=0,TRUE,FALSE)),1,0)</f>
        <v>0</v>
      </c>
      <c r="C23">
        <f>IF(AND(IF('Semex Whole Tunes'!B23=0,TRUE,FALSE),IF('Bryan Whole Tunes'!B23=1,TRUE,FALSE)),1,0)</f>
        <v>0</v>
      </c>
      <c r="D23">
        <f>IF(AND(IF('Semex Whole Tunes'!B23=1,TRUE,FALSE),IF('Bryan Whole Tunes'!B23=0,TRUE,FALSE)),1,0)</f>
        <v>0</v>
      </c>
      <c r="E23">
        <f>IF(AND(IF('Semex Whole Tunes'!B23=1,TRUE,FALSE),IF('Bryan Whole Tunes'!B23=1,TRUE,FALSE)),1,0)</f>
        <v>1</v>
      </c>
    </row>
    <row r="24" spans="2:5">
      <c r="B24">
        <f>IF(AND(IF('Semex Whole Tunes'!B24=0,TRUE,FALSE),IF('Bryan Whole Tunes'!B24=0,TRUE,FALSE)),1,0)</f>
        <v>0</v>
      </c>
      <c r="C24">
        <f>IF(AND(IF('Semex Whole Tunes'!B24=0,TRUE,FALSE),IF('Bryan Whole Tunes'!B24=1,TRUE,FALSE)),1,0)</f>
        <v>0</v>
      </c>
      <c r="D24">
        <f>IF(AND(IF('Semex Whole Tunes'!B24=1,TRUE,FALSE),IF('Bryan Whole Tunes'!B24=0,TRUE,FALSE)),1,0)</f>
        <v>0</v>
      </c>
      <c r="E24">
        <f>IF(AND(IF('Semex Whole Tunes'!B24=1,TRUE,FALSE),IF('Bryan Whole Tunes'!B24=1,TRUE,FALSE)),1,0)</f>
        <v>1</v>
      </c>
    </row>
    <row r="25" spans="2:5">
      <c r="B25">
        <f>IF(AND(IF('Semex Whole Tunes'!B25=0,TRUE,FALSE),IF('Bryan Whole Tunes'!B25=0,TRUE,FALSE)),1,0)</f>
        <v>0</v>
      </c>
      <c r="C25">
        <f>IF(AND(IF('Semex Whole Tunes'!B25=0,TRUE,FALSE),IF('Bryan Whole Tunes'!B25=1,TRUE,FALSE)),1,0)</f>
        <v>0</v>
      </c>
      <c r="D25">
        <f>IF(AND(IF('Semex Whole Tunes'!B25=1,TRUE,FALSE),IF('Bryan Whole Tunes'!B25=0,TRUE,FALSE)),1,0)</f>
        <v>0</v>
      </c>
      <c r="E25">
        <f>IF(AND(IF('Semex Whole Tunes'!B25=1,TRUE,FALSE),IF('Bryan Whole Tunes'!B25=1,TRUE,FALSE)),1,0)</f>
        <v>1</v>
      </c>
    </row>
    <row r="26" spans="2:5">
      <c r="B26">
        <f>IF(AND(IF('Semex Whole Tunes'!B26=0,TRUE,FALSE),IF('Bryan Whole Tunes'!B26=0,TRUE,FALSE)),1,0)</f>
        <v>0</v>
      </c>
      <c r="C26">
        <f>IF(AND(IF('Semex Whole Tunes'!B26=0,TRUE,FALSE),IF('Bryan Whole Tunes'!B26=1,TRUE,FALSE)),1,0)</f>
        <v>0</v>
      </c>
      <c r="D26">
        <f>IF(AND(IF('Semex Whole Tunes'!B26=1,TRUE,FALSE),IF('Bryan Whole Tunes'!B26=0,TRUE,FALSE)),1,0)</f>
        <v>0</v>
      </c>
      <c r="E26">
        <f>IF(AND(IF('Semex Whole Tunes'!B26=1,TRUE,FALSE),IF('Bryan Whole Tunes'!B26=1,TRUE,FALSE)),1,0)</f>
        <v>1</v>
      </c>
    </row>
    <row r="27" spans="2:5">
      <c r="B27">
        <f>IF(AND(IF('Semex Whole Tunes'!B27=0,TRUE,FALSE),IF('Bryan Whole Tunes'!B27=0,TRUE,FALSE)),1,0)</f>
        <v>0</v>
      </c>
      <c r="C27">
        <f>IF(AND(IF('Semex Whole Tunes'!B27=0,TRUE,FALSE),IF('Bryan Whole Tunes'!B27=1,TRUE,FALSE)),1,0)</f>
        <v>1</v>
      </c>
      <c r="D27">
        <f>IF(AND(IF('Semex Whole Tunes'!B27=1,TRUE,FALSE),IF('Bryan Whole Tunes'!B27=0,TRUE,FALSE)),1,0)</f>
        <v>0</v>
      </c>
      <c r="E27">
        <f>IF(AND(IF('Semex Whole Tunes'!B27=1,TRUE,FALSE),IF('Bryan Whole Tunes'!B27=1,TRUE,FALSE)),1,0)</f>
        <v>0</v>
      </c>
    </row>
    <row r="28" spans="2:5">
      <c r="B28">
        <f>IF(AND(IF('Semex Whole Tunes'!B28=0,TRUE,FALSE),IF('Bryan Whole Tunes'!B28=0,TRUE,FALSE)),1,0)</f>
        <v>0</v>
      </c>
      <c r="C28">
        <f>IF(AND(IF('Semex Whole Tunes'!B28=0,TRUE,FALSE),IF('Bryan Whole Tunes'!B28=1,TRUE,FALSE)),1,0)</f>
        <v>1</v>
      </c>
      <c r="D28">
        <f>IF(AND(IF('Semex Whole Tunes'!B28=1,TRUE,FALSE),IF('Bryan Whole Tunes'!B28=0,TRUE,FALSE)),1,0)</f>
        <v>0</v>
      </c>
      <c r="E28">
        <f>IF(AND(IF('Semex Whole Tunes'!B28=1,TRUE,FALSE),IF('Bryan Whole Tunes'!B28=1,TRUE,FALSE)),1,0)</f>
        <v>0</v>
      </c>
    </row>
    <row r="29" spans="2:5">
      <c r="B29">
        <f>IF(AND(IF('Semex Whole Tunes'!B29=0,TRUE,FALSE),IF('Bryan Whole Tunes'!B29=0,TRUE,FALSE)),1,0)</f>
        <v>0</v>
      </c>
      <c r="C29">
        <f>IF(AND(IF('Semex Whole Tunes'!B29=0,TRUE,FALSE),IF('Bryan Whole Tunes'!B29=1,TRUE,FALSE)),1,0)</f>
        <v>0</v>
      </c>
      <c r="D29">
        <f>IF(AND(IF('Semex Whole Tunes'!B29=1,TRUE,FALSE),IF('Bryan Whole Tunes'!B29=0,TRUE,FALSE)),1,0)</f>
        <v>0</v>
      </c>
      <c r="E29">
        <f>IF(AND(IF('Semex Whole Tunes'!B29=1,TRUE,FALSE),IF('Bryan Whole Tunes'!B29=1,TRUE,FALSE)),1,0)</f>
        <v>1</v>
      </c>
    </row>
    <row r="30" spans="2:5">
      <c r="B30">
        <f>IF(AND(IF('Semex Whole Tunes'!B30=0,TRUE,FALSE),IF('Bryan Whole Tunes'!B30=0,TRUE,FALSE)),1,0)</f>
        <v>0</v>
      </c>
      <c r="C30">
        <f>IF(AND(IF('Semex Whole Tunes'!B30=0,TRUE,FALSE),IF('Bryan Whole Tunes'!B30=1,TRUE,FALSE)),1,0)</f>
        <v>1</v>
      </c>
      <c r="D30">
        <f>IF(AND(IF('Semex Whole Tunes'!B30=1,TRUE,FALSE),IF('Bryan Whole Tunes'!B30=0,TRUE,FALSE)),1,0)</f>
        <v>0</v>
      </c>
      <c r="E30">
        <f>IF(AND(IF('Semex Whole Tunes'!B30=1,TRUE,FALSE),IF('Bryan Whole Tunes'!B30=1,TRUE,FALSE)),1,0)</f>
        <v>0</v>
      </c>
    </row>
    <row r="31" spans="2:5">
      <c r="B31">
        <f>IF(AND(IF('Semex Whole Tunes'!B31=0,TRUE,FALSE),IF('Bryan Whole Tunes'!B31=0,TRUE,FALSE)),1,0)</f>
        <v>0</v>
      </c>
      <c r="C31">
        <f>IF(AND(IF('Semex Whole Tunes'!B31=0,TRUE,FALSE),IF('Bryan Whole Tunes'!B31=1,TRUE,FALSE)),1,0)</f>
        <v>1</v>
      </c>
      <c r="D31">
        <f>IF(AND(IF('Semex Whole Tunes'!B31=1,TRUE,FALSE),IF('Bryan Whole Tunes'!B31=0,TRUE,FALSE)),1,0)</f>
        <v>0</v>
      </c>
      <c r="E31">
        <f>IF(AND(IF('Semex Whole Tunes'!B31=1,TRUE,FALSE),IF('Bryan Whole Tunes'!B31=1,TRUE,FALSE)),1,0)</f>
        <v>0</v>
      </c>
    </row>
    <row r="32" spans="2:5">
      <c r="B32">
        <f>IF(AND(IF('Semex Whole Tunes'!B32=0,TRUE,FALSE),IF('Bryan Whole Tunes'!B32=0,TRUE,FALSE)),1,0)</f>
        <v>0</v>
      </c>
      <c r="C32">
        <f>IF(AND(IF('Semex Whole Tunes'!B32=0,TRUE,FALSE),IF('Bryan Whole Tunes'!B32=1,TRUE,FALSE)),1,0)</f>
        <v>0</v>
      </c>
      <c r="D32">
        <f>IF(AND(IF('Semex Whole Tunes'!B32=1,TRUE,FALSE),IF('Bryan Whole Tunes'!B32=0,TRUE,FALSE)),1,0)</f>
        <v>0</v>
      </c>
      <c r="E32">
        <f>IF(AND(IF('Semex Whole Tunes'!B32=1,TRUE,FALSE),IF('Bryan Whole Tunes'!B32=1,TRUE,FALSE)),1,0)</f>
        <v>1</v>
      </c>
    </row>
    <row r="33" spans="2:5">
      <c r="B33">
        <f>IF(AND(IF('Semex Whole Tunes'!B33=0,TRUE,FALSE),IF('Bryan Whole Tunes'!B33=0,TRUE,FALSE)),1,0)</f>
        <v>0</v>
      </c>
      <c r="C33">
        <f>IF(AND(IF('Semex Whole Tunes'!B33=0,TRUE,FALSE),IF('Bryan Whole Tunes'!B33=1,TRUE,FALSE)),1,0)</f>
        <v>0</v>
      </c>
      <c r="D33">
        <f>IF(AND(IF('Semex Whole Tunes'!B33=1,TRUE,FALSE),IF('Bryan Whole Tunes'!B33=0,TRUE,FALSE)),1,0)</f>
        <v>0</v>
      </c>
      <c r="E33">
        <f>IF(AND(IF('Semex Whole Tunes'!B33=1,TRUE,FALSE),IF('Bryan Whole Tunes'!B33=1,TRUE,FALSE)),1,0)</f>
        <v>1</v>
      </c>
    </row>
    <row r="34" spans="2:5">
      <c r="B34">
        <f>IF(AND(IF('Semex Whole Tunes'!B34=0,TRUE,FALSE),IF('Bryan Whole Tunes'!B34=0,TRUE,FALSE)),1,0)</f>
        <v>0</v>
      </c>
      <c r="C34">
        <f>IF(AND(IF('Semex Whole Tunes'!B34=0,TRUE,FALSE),IF('Bryan Whole Tunes'!B34=1,TRUE,FALSE)),1,0)</f>
        <v>0</v>
      </c>
      <c r="D34">
        <f>IF(AND(IF('Semex Whole Tunes'!B34=1,TRUE,FALSE),IF('Bryan Whole Tunes'!B34=0,TRUE,FALSE)),1,0)</f>
        <v>0</v>
      </c>
      <c r="E34">
        <f>IF(AND(IF('Semex Whole Tunes'!B34=1,TRUE,FALSE),IF('Bryan Whole Tunes'!B34=1,TRUE,FALSE)),1,0)</f>
        <v>1</v>
      </c>
    </row>
    <row r="35" spans="2:5">
      <c r="B35">
        <f>IF(AND(IF('Semex Whole Tunes'!B35=0,TRUE,FALSE),IF('Bryan Whole Tunes'!B35=0,TRUE,FALSE)),1,0)</f>
        <v>0</v>
      </c>
      <c r="C35">
        <f>IF(AND(IF('Semex Whole Tunes'!B35=0,TRUE,FALSE),IF('Bryan Whole Tunes'!B35=1,TRUE,FALSE)),1,0)</f>
        <v>0</v>
      </c>
      <c r="D35">
        <f>IF(AND(IF('Semex Whole Tunes'!B35=1,TRUE,FALSE),IF('Bryan Whole Tunes'!B35=0,TRUE,FALSE)),1,0)</f>
        <v>0</v>
      </c>
      <c r="E35">
        <f>IF(AND(IF('Semex Whole Tunes'!B35=1,TRUE,FALSE),IF('Bryan Whole Tunes'!B35=1,TRUE,FALSE)),1,0)</f>
        <v>1</v>
      </c>
    </row>
    <row r="36" spans="2:5">
      <c r="B36">
        <f>IF(AND(IF('Semex Whole Tunes'!B36=0,TRUE,FALSE),IF('Bryan Whole Tunes'!B36=0,TRUE,FALSE)),1,0)</f>
        <v>0</v>
      </c>
      <c r="C36">
        <f>IF(AND(IF('Semex Whole Tunes'!B36=0,TRUE,FALSE),IF('Bryan Whole Tunes'!B36=1,TRUE,FALSE)),1,0)</f>
        <v>1</v>
      </c>
      <c r="D36">
        <f>IF(AND(IF('Semex Whole Tunes'!B36=1,TRUE,FALSE),IF('Bryan Whole Tunes'!B36=0,TRUE,FALSE)),1,0)</f>
        <v>0</v>
      </c>
      <c r="E36">
        <f>IF(AND(IF('Semex Whole Tunes'!B36=1,TRUE,FALSE),IF('Bryan Whole Tunes'!B36=1,TRUE,FALSE)),1,0)</f>
        <v>0</v>
      </c>
    </row>
    <row r="37" spans="2:5">
      <c r="B37">
        <f>IF(AND(IF('Semex Whole Tunes'!B37=0,TRUE,FALSE),IF('Bryan Whole Tunes'!B37=0,TRUE,FALSE)),1,0)</f>
        <v>0</v>
      </c>
      <c r="C37">
        <f>IF(AND(IF('Semex Whole Tunes'!B37=0,TRUE,FALSE),IF('Bryan Whole Tunes'!B37=1,TRUE,FALSE)),1,0)</f>
        <v>0</v>
      </c>
      <c r="D37">
        <f>IF(AND(IF('Semex Whole Tunes'!B37=1,TRUE,FALSE),IF('Bryan Whole Tunes'!B37=0,TRUE,FALSE)),1,0)</f>
        <v>0</v>
      </c>
      <c r="E37">
        <f>IF(AND(IF('Semex Whole Tunes'!B37=1,TRUE,FALSE),IF('Bryan Whole Tunes'!B37=1,TRUE,FALSE)),1,0)</f>
        <v>1</v>
      </c>
    </row>
    <row r="38" spans="2:5">
      <c r="B38">
        <f>IF(AND(IF('Semex Whole Tunes'!B38=0,TRUE,FALSE),IF('Bryan Whole Tunes'!B38=0,TRUE,FALSE)),1,0)</f>
        <v>0</v>
      </c>
      <c r="C38">
        <f>IF(AND(IF('Semex Whole Tunes'!B38=0,TRUE,FALSE),IF('Bryan Whole Tunes'!B38=1,TRUE,FALSE)),1,0)</f>
        <v>0</v>
      </c>
      <c r="D38">
        <f>IF(AND(IF('Semex Whole Tunes'!B38=1,TRUE,FALSE),IF('Bryan Whole Tunes'!B38=0,TRUE,FALSE)),1,0)</f>
        <v>0</v>
      </c>
      <c r="E38">
        <f>IF(AND(IF('Semex Whole Tunes'!B38=1,TRUE,FALSE),IF('Bryan Whole Tunes'!B38=1,TRUE,FALSE)),1,0)</f>
        <v>1</v>
      </c>
    </row>
    <row r="39" spans="2:5">
      <c r="B39">
        <f>IF(AND(IF('Semex Whole Tunes'!B39=0,TRUE,FALSE),IF('Bryan Whole Tunes'!B39=0,TRUE,FALSE)),1,0)</f>
        <v>0</v>
      </c>
      <c r="C39">
        <f>IF(AND(IF('Semex Whole Tunes'!B39=0,TRUE,FALSE),IF('Bryan Whole Tunes'!B39=1,TRUE,FALSE)),1,0)</f>
        <v>1</v>
      </c>
      <c r="D39">
        <f>IF(AND(IF('Semex Whole Tunes'!B39=1,TRUE,FALSE),IF('Bryan Whole Tunes'!B39=0,TRUE,FALSE)),1,0)</f>
        <v>0</v>
      </c>
      <c r="E39">
        <f>IF(AND(IF('Semex Whole Tunes'!B39=1,TRUE,FALSE),IF('Bryan Whole Tunes'!B39=1,TRUE,FALSE)),1,0)</f>
        <v>0</v>
      </c>
    </row>
    <row r="40" spans="2:5">
      <c r="B40">
        <f>IF(AND(IF('Semex Whole Tunes'!B40=0,TRUE,FALSE),IF('Bryan Whole Tunes'!B40=0,TRUE,FALSE)),1,0)</f>
        <v>0</v>
      </c>
      <c r="C40">
        <f>IF(AND(IF('Semex Whole Tunes'!B40=0,TRUE,FALSE),IF('Bryan Whole Tunes'!B40=1,TRUE,FALSE)),1,0)</f>
        <v>1</v>
      </c>
      <c r="D40">
        <f>IF(AND(IF('Semex Whole Tunes'!B40=1,TRUE,FALSE),IF('Bryan Whole Tunes'!B40=0,TRUE,FALSE)),1,0)</f>
        <v>0</v>
      </c>
      <c r="E40">
        <f>IF(AND(IF('Semex Whole Tunes'!B40=1,TRUE,FALSE),IF('Bryan Whole Tunes'!B40=1,TRUE,FALSE)),1,0)</f>
        <v>0</v>
      </c>
    </row>
    <row r="41" spans="2:5">
      <c r="B41">
        <f>IF(AND(IF('Semex Whole Tunes'!B41=0,TRUE,FALSE),IF('Bryan Whole Tunes'!B41=0,TRUE,FALSE)),1,0)</f>
        <v>0</v>
      </c>
      <c r="C41">
        <f>IF(AND(IF('Semex Whole Tunes'!B41=0,TRUE,FALSE),IF('Bryan Whole Tunes'!B41=1,TRUE,FALSE)),1,0)</f>
        <v>0</v>
      </c>
      <c r="D41">
        <f>IF(AND(IF('Semex Whole Tunes'!B41=1,TRUE,FALSE),IF('Bryan Whole Tunes'!B41=0,TRUE,FALSE)),1,0)</f>
        <v>0</v>
      </c>
      <c r="E41">
        <f>IF(AND(IF('Semex Whole Tunes'!B41=1,TRUE,FALSE),IF('Bryan Whole Tunes'!B41=1,TRUE,FALSE)),1,0)</f>
        <v>1</v>
      </c>
    </row>
    <row r="42" spans="2:5">
      <c r="B42">
        <f>IF(AND(IF('Semex Whole Tunes'!B42=0,TRUE,FALSE),IF('Bryan Whole Tunes'!B42=0,TRUE,FALSE)),1,0)</f>
        <v>0</v>
      </c>
      <c r="C42">
        <f>IF(AND(IF('Semex Whole Tunes'!B42=0,TRUE,FALSE),IF('Bryan Whole Tunes'!B42=1,TRUE,FALSE)),1,0)</f>
        <v>0</v>
      </c>
      <c r="D42">
        <f>IF(AND(IF('Semex Whole Tunes'!B42=1,TRUE,FALSE),IF('Bryan Whole Tunes'!B42=0,TRUE,FALSE)),1,0)</f>
        <v>0</v>
      </c>
      <c r="E42">
        <f>IF(AND(IF('Semex Whole Tunes'!B42=1,TRUE,FALSE),IF('Bryan Whole Tunes'!B42=1,TRUE,FALSE)),1,0)</f>
        <v>1</v>
      </c>
    </row>
    <row r="43" spans="2:5">
      <c r="B43">
        <f>IF(AND(IF('Semex Whole Tunes'!B43=0,TRUE,FALSE),IF('Bryan Whole Tunes'!B43=0,TRUE,FALSE)),1,0)</f>
        <v>0</v>
      </c>
      <c r="C43">
        <f>IF(AND(IF('Semex Whole Tunes'!B43=0,TRUE,FALSE),IF('Bryan Whole Tunes'!B43=1,TRUE,FALSE)),1,0)</f>
        <v>1</v>
      </c>
      <c r="D43">
        <f>IF(AND(IF('Semex Whole Tunes'!B43=1,TRUE,FALSE),IF('Bryan Whole Tunes'!B43=0,TRUE,FALSE)),1,0)</f>
        <v>0</v>
      </c>
      <c r="E43">
        <f>IF(AND(IF('Semex Whole Tunes'!B43=1,TRUE,FALSE),IF('Bryan Whole Tunes'!B43=1,TRUE,FALSE)),1,0)</f>
        <v>0</v>
      </c>
    </row>
    <row r="44" spans="2:5">
      <c r="B44">
        <f>IF(AND(IF('Semex Whole Tunes'!B44=0,TRUE,FALSE),IF('Bryan Whole Tunes'!B44=0,TRUE,FALSE)),1,0)</f>
        <v>0</v>
      </c>
      <c r="C44">
        <f>IF(AND(IF('Semex Whole Tunes'!B44=0,TRUE,FALSE),IF('Bryan Whole Tunes'!B44=1,TRUE,FALSE)),1,0)</f>
        <v>0</v>
      </c>
      <c r="D44">
        <f>IF(AND(IF('Semex Whole Tunes'!B44=1,TRUE,FALSE),IF('Bryan Whole Tunes'!B44=0,TRUE,FALSE)),1,0)</f>
        <v>0</v>
      </c>
      <c r="E44">
        <f>IF(AND(IF('Semex Whole Tunes'!B44=1,TRUE,FALSE),IF('Bryan Whole Tunes'!B44=1,TRUE,FALSE)),1,0)</f>
        <v>1</v>
      </c>
    </row>
    <row r="45" spans="2:5">
      <c r="B45">
        <f>IF(AND(IF('Semex Whole Tunes'!B45=0,TRUE,FALSE),IF('Bryan Whole Tunes'!B45=0,TRUE,FALSE)),1,0)</f>
        <v>0</v>
      </c>
      <c r="C45">
        <f>IF(AND(IF('Semex Whole Tunes'!B45=0,TRUE,FALSE),IF('Bryan Whole Tunes'!B45=1,TRUE,FALSE)),1,0)</f>
        <v>0</v>
      </c>
      <c r="D45">
        <f>IF(AND(IF('Semex Whole Tunes'!B45=1,TRUE,FALSE),IF('Bryan Whole Tunes'!B45=0,TRUE,FALSE)),1,0)</f>
        <v>0</v>
      </c>
      <c r="E45">
        <f>IF(AND(IF('Semex Whole Tunes'!B45=1,TRUE,FALSE),IF('Bryan Whole Tunes'!B45=1,TRUE,FALSE)),1,0)</f>
        <v>1</v>
      </c>
    </row>
    <row r="46" spans="2:5">
      <c r="B46">
        <f>IF(AND(IF('Semex Whole Tunes'!B46=0,TRUE,FALSE),IF('Bryan Whole Tunes'!B46=0,TRUE,FALSE)),1,0)</f>
        <v>0</v>
      </c>
      <c r="C46">
        <f>IF(AND(IF('Semex Whole Tunes'!B46=0,TRUE,FALSE),IF('Bryan Whole Tunes'!B46=1,TRUE,FALSE)),1,0)</f>
        <v>1</v>
      </c>
      <c r="D46">
        <f>IF(AND(IF('Semex Whole Tunes'!B46=1,TRUE,FALSE),IF('Bryan Whole Tunes'!B46=0,TRUE,FALSE)),1,0)</f>
        <v>0</v>
      </c>
      <c r="E46">
        <f>IF(AND(IF('Semex Whole Tunes'!B46=1,TRUE,FALSE),IF('Bryan Whole Tunes'!B46=1,TRUE,FALSE)),1,0)</f>
        <v>0</v>
      </c>
    </row>
    <row r="47" spans="2:5">
      <c r="B47">
        <f>IF(AND(IF('Semex Whole Tunes'!B47=0,TRUE,FALSE),IF('Bryan Whole Tunes'!B47=0,TRUE,FALSE)),1,0)</f>
        <v>0</v>
      </c>
      <c r="C47">
        <f>IF(AND(IF('Semex Whole Tunes'!B47=0,TRUE,FALSE),IF('Bryan Whole Tunes'!B47=1,TRUE,FALSE)),1,0)</f>
        <v>0</v>
      </c>
      <c r="D47">
        <f>IF(AND(IF('Semex Whole Tunes'!B47=1,TRUE,FALSE),IF('Bryan Whole Tunes'!B47=0,TRUE,FALSE)),1,0)</f>
        <v>0</v>
      </c>
      <c r="E47">
        <f>IF(AND(IF('Semex Whole Tunes'!B47=1,TRUE,FALSE),IF('Bryan Whole Tunes'!B47=1,TRUE,FALSE)),1,0)</f>
        <v>1</v>
      </c>
    </row>
    <row r="48" spans="2:5">
      <c r="B48">
        <f>IF(AND(IF('Semex Whole Tunes'!B48=0,TRUE,FALSE),IF('Bryan Whole Tunes'!B48=0,TRUE,FALSE)),1,0)</f>
        <v>0</v>
      </c>
      <c r="C48">
        <f>IF(AND(IF('Semex Whole Tunes'!B48=0,TRUE,FALSE),IF('Bryan Whole Tunes'!B48=1,TRUE,FALSE)),1,0)</f>
        <v>0</v>
      </c>
      <c r="D48">
        <f>IF(AND(IF('Semex Whole Tunes'!B48=1,TRUE,FALSE),IF('Bryan Whole Tunes'!B48=0,TRUE,FALSE)),1,0)</f>
        <v>0</v>
      </c>
      <c r="E48">
        <f>IF(AND(IF('Semex Whole Tunes'!B48=1,TRUE,FALSE),IF('Bryan Whole Tunes'!B48=1,TRUE,FALSE)),1,0)</f>
        <v>1</v>
      </c>
    </row>
    <row r="49" spans="2:5">
      <c r="B49">
        <f>IF(AND(IF('Semex Whole Tunes'!B49=0,TRUE,FALSE),IF('Bryan Whole Tunes'!B49=0,TRUE,FALSE)),1,0)</f>
        <v>0</v>
      </c>
      <c r="C49">
        <f>IF(AND(IF('Semex Whole Tunes'!B49=0,TRUE,FALSE),IF('Bryan Whole Tunes'!B49=1,TRUE,FALSE)),1,0)</f>
        <v>1</v>
      </c>
      <c r="D49">
        <f>IF(AND(IF('Semex Whole Tunes'!B49=1,TRUE,FALSE),IF('Bryan Whole Tunes'!B49=0,TRUE,FALSE)),1,0)</f>
        <v>0</v>
      </c>
      <c r="E49">
        <f>IF(AND(IF('Semex Whole Tunes'!B49=1,TRUE,FALSE),IF('Bryan Whole Tunes'!B49=1,TRUE,FALSE)),1,0)</f>
        <v>0</v>
      </c>
    </row>
    <row r="50" spans="2:5">
      <c r="B50">
        <f>IF(AND(IF('Semex Whole Tunes'!B50=0,TRUE,FALSE),IF('Bryan Whole Tunes'!B50=0,TRUE,FALSE)),1,0)</f>
        <v>0</v>
      </c>
      <c r="C50">
        <f>IF(AND(IF('Semex Whole Tunes'!B50=0,TRUE,FALSE),IF('Bryan Whole Tunes'!B50=1,TRUE,FALSE)),1,0)</f>
        <v>0</v>
      </c>
      <c r="D50">
        <f>IF(AND(IF('Semex Whole Tunes'!B50=1,TRUE,FALSE),IF('Bryan Whole Tunes'!B50=0,TRUE,FALSE)),1,0)</f>
        <v>0</v>
      </c>
      <c r="E50">
        <f>IF(AND(IF('Semex Whole Tunes'!B50=1,TRUE,FALSE),IF('Bryan Whole Tunes'!B50=1,TRUE,FALSE)),1,0)</f>
        <v>1</v>
      </c>
    </row>
    <row r="51" spans="2:5">
      <c r="B51">
        <f>IF(AND(IF('Semex Extracts'!B1=0,TRUE,FALSE),IF('Bryan Extracts'!B1 = 0,TRUE,FALSE)),1,0)</f>
        <v>1</v>
      </c>
      <c r="C51">
        <f>IF(AND(IF('Semex Extracts'!B1=0,TRUE,FALSE),IF('Bryan Extracts'!B1 = 1,TRUE,FALSE)),1,0)</f>
        <v>0</v>
      </c>
      <c r="D51">
        <f>IF(AND(IF('Semex Extracts'!B1=1,TRUE,FALSE),IF('Bryan Extracts'!B1 = 0,TRUE,FALSE)),1,0)</f>
        <v>0</v>
      </c>
      <c r="E51">
        <f>IF(AND(IF('Semex Extracts'!B1=1,TRUE,FALSE),IF('Bryan Extracts'!B1 = 1,TRUE,FALSE)),1,0)</f>
        <v>0</v>
      </c>
    </row>
    <row r="52" spans="2:5">
      <c r="B52">
        <f>IF(AND(IF('Semex Extracts'!B2=0,TRUE,FALSE),IF('Bryan Extracts'!B2 = 0,TRUE,FALSE)),1,0)</f>
        <v>0</v>
      </c>
      <c r="C52">
        <f>IF(AND(IF('Semex Extracts'!B2=0,TRUE,FALSE),IF('Bryan Extracts'!B2 = 1,TRUE,FALSE)),1,0)</f>
        <v>0</v>
      </c>
      <c r="D52">
        <f>IF(AND(IF('Semex Extracts'!B2=1,TRUE,FALSE),IF('Bryan Extracts'!B2 = 0,TRUE,FALSE)),1,0)</f>
        <v>0</v>
      </c>
      <c r="E52">
        <f>IF(AND(IF('Semex Extracts'!B2=1,TRUE,FALSE),IF('Bryan Extracts'!B2 = 1,TRUE,FALSE)),1,0)</f>
        <v>1</v>
      </c>
    </row>
    <row r="53" spans="2:5">
      <c r="B53">
        <f>IF(AND(IF('Semex Extracts'!B3=0,TRUE,FALSE),IF('Bryan Extracts'!B3 = 0,TRUE,FALSE)),1,0)</f>
        <v>0</v>
      </c>
      <c r="C53">
        <f>IF(AND(IF('Semex Extracts'!B3=0,TRUE,FALSE),IF('Bryan Extracts'!B3 = 1,TRUE,FALSE)),1,0)</f>
        <v>0</v>
      </c>
      <c r="D53">
        <f>IF(AND(IF('Semex Extracts'!B3=1,TRUE,FALSE),IF('Bryan Extracts'!B3 = 0,TRUE,FALSE)),1,0)</f>
        <v>0</v>
      </c>
      <c r="E53">
        <f>IF(AND(IF('Semex Extracts'!B3=1,TRUE,FALSE),IF('Bryan Extracts'!B3 = 1,TRUE,FALSE)),1,0)</f>
        <v>1</v>
      </c>
    </row>
    <row r="54" spans="2:5">
      <c r="B54">
        <f>IF(AND(IF('Semex Extracts'!B4=0,TRUE,FALSE),IF('Bryan Extracts'!B4 = 0,TRUE,FALSE)),1,0)</f>
        <v>1</v>
      </c>
      <c r="C54">
        <f>IF(AND(IF('Semex Extracts'!B4=0,TRUE,FALSE),IF('Bryan Extracts'!B4 = 1,TRUE,FALSE)),1,0)</f>
        <v>0</v>
      </c>
      <c r="D54">
        <f>IF(AND(IF('Semex Extracts'!B4=1,TRUE,FALSE),IF('Bryan Extracts'!B4 = 0,TRUE,FALSE)),1,0)</f>
        <v>0</v>
      </c>
      <c r="E54">
        <f>IF(AND(IF('Semex Extracts'!B4=1,TRUE,FALSE),IF('Bryan Extracts'!B4 = 1,TRUE,FALSE)),1,0)</f>
        <v>0</v>
      </c>
    </row>
    <row r="55" spans="2:5">
      <c r="B55">
        <f>IF(AND(IF('Semex Extracts'!B5=0,TRUE,FALSE),IF('Bryan Extracts'!B5 = 0,TRUE,FALSE)),1,0)</f>
        <v>0</v>
      </c>
      <c r="C55">
        <f>IF(AND(IF('Semex Extracts'!B5=0,TRUE,FALSE),IF('Bryan Extracts'!B5 = 1,TRUE,FALSE)),1,0)</f>
        <v>1</v>
      </c>
      <c r="D55">
        <f>IF(AND(IF('Semex Extracts'!B5=1,TRUE,FALSE),IF('Bryan Extracts'!B5 = 0,TRUE,FALSE)),1,0)</f>
        <v>0</v>
      </c>
      <c r="E55">
        <f>IF(AND(IF('Semex Extracts'!B5=1,TRUE,FALSE),IF('Bryan Extracts'!B5 = 1,TRUE,FALSE)),1,0)</f>
        <v>0</v>
      </c>
    </row>
    <row r="56" spans="2:5">
      <c r="B56">
        <f>IF(AND(IF('Semex Extracts'!B6=0,TRUE,FALSE),IF('Bryan Extracts'!B6 = 0,TRUE,FALSE)),1,0)</f>
        <v>0</v>
      </c>
      <c r="C56">
        <f>IF(AND(IF('Semex Extracts'!B6=0,TRUE,FALSE),IF('Bryan Extracts'!B6 = 1,TRUE,FALSE)),1,0)</f>
        <v>1</v>
      </c>
      <c r="D56">
        <f>IF(AND(IF('Semex Extracts'!B6=1,TRUE,FALSE),IF('Bryan Extracts'!B6 = 0,TRUE,FALSE)),1,0)</f>
        <v>0</v>
      </c>
      <c r="E56">
        <f>IF(AND(IF('Semex Extracts'!B6=1,TRUE,FALSE),IF('Bryan Extracts'!B6 = 1,TRUE,FALSE)),1,0)</f>
        <v>0</v>
      </c>
    </row>
    <row r="57" spans="2:5">
      <c r="B57">
        <f>IF(AND(IF('Semex Extracts'!B7=0,TRUE,FALSE),IF('Bryan Extracts'!B7 = 0,TRUE,FALSE)),1,0)</f>
        <v>1</v>
      </c>
      <c r="C57">
        <f>IF(AND(IF('Semex Extracts'!B7=0,TRUE,FALSE),IF('Bryan Extracts'!B7 = 1,TRUE,FALSE)),1,0)</f>
        <v>0</v>
      </c>
      <c r="D57">
        <f>IF(AND(IF('Semex Extracts'!B7=1,TRUE,FALSE),IF('Bryan Extracts'!B7 = 0,TRUE,FALSE)),1,0)</f>
        <v>0</v>
      </c>
      <c r="E57">
        <f>IF(AND(IF('Semex Extracts'!B7=1,TRUE,FALSE),IF('Bryan Extracts'!B7 = 1,TRUE,FALSE)),1,0)</f>
        <v>0</v>
      </c>
    </row>
    <row r="58" spans="2:5">
      <c r="B58">
        <f>IF(AND(IF('Semex Extracts'!B8=0,TRUE,FALSE),IF('Bryan Extracts'!B8 = 0,TRUE,FALSE)),1,0)</f>
        <v>0</v>
      </c>
      <c r="C58">
        <f>IF(AND(IF('Semex Extracts'!B8=0,TRUE,FALSE),IF('Bryan Extracts'!B8 = 1,TRUE,FALSE)),1,0)</f>
        <v>1</v>
      </c>
      <c r="D58">
        <f>IF(AND(IF('Semex Extracts'!B8=1,TRUE,FALSE),IF('Bryan Extracts'!B8 = 0,TRUE,FALSE)),1,0)</f>
        <v>0</v>
      </c>
      <c r="E58">
        <f>IF(AND(IF('Semex Extracts'!B8=1,TRUE,FALSE),IF('Bryan Extracts'!B8 = 1,TRUE,FALSE)),1,0)</f>
        <v>0</v>
      </c>
    </row>
    <row r="59" spans="2:5">
      <c r="B59">
        <f>IF(AND(IF('Semex Extracts'!B9=0,TRUE,FALSE),IF('Bryan Extracts'!B9 = 0,TRUE,FALSE)),1,0)</f>
        <v>0</v>
      </c>
      <c r="C59">
        <f>IF(AND(IF('Semex Extracts'!B9=0,TRUE,FALSE),IF('Bryan Extracts'!B9 = 1,TRUE,FALSE)),1,0)</f>
        <v>1</v>
      </c>
      <c r="D59">
        <f>IF(AND(IF('Semex Extracts'!B9=1,TRUE,FALSE),IF('Bryan Extracts'!B9 = 0,TRUE,FALSE)),1,0)</f>
        <v>0</v>
      </c>
      <c r="E59">
        <f>IF(AND(IF('Semex Extracts'!B9=1,TRUE,FALSE),IF('Bryan Extracts'!B9 = 1,TRUE,FALSE)),1,0)</f>
        <v>0</v>
      </c>
    </row>
    <row r="60" spans="2:5">
      <c r="B60">
        <f>IF(AND(IF('Semex Extracts'!B10=0,TRUE,FALSE),IF('Bryan Extracts'!B10 = 0,TRUE,FALSE)),1,0)</f>
        <v>0</v>
      </c>
      <c r="C60">
        <f>IF(AND(IF('Semex Extracts'!B10=0,TRUE,FALSE),IF('Bryan Extracts'!B10 = 1,TRUE,FALSE)),1,0)</f>
        <v>1</v>
      </c>
      <c r="D60">
        <f>IF(AND(IF('Semex Extracts'!B10=1,TRUE,FALSE),IF('Bryan Extracts'!B10 = 0,TRUE,FALSE)),1,0)</f>
        <v>0</v>
      </c>
      <c r="E60">
        <f>IF(AND(IF('Semex Extracts'!B10=1,TRUE,FALSE),IF('Bryan Extracts'!B10 = 1,TRUE,FALSE)),1,0)</f>
        <v>0</v>
      </c>
    </row>
    <row r="61" spans="2:5">
      <c r="B61">
        <f>IF(AND(IF('Semex Extracts'!B11=0,TRUE,FALSE),IF('Bryan Extracts'!B11 = 0,TRUE,FALSE)),1,0)</f>
        <v>0</v>
      </c>
      <c r="C61">
        <f>IF(AND(IF('Semex Extracts'!B11=0,TRUE,FALSE),IF('Bryan Extracts'!B11 = 1,TRUE,FALSE)),1,0)</f>
        <v>1</v>
      </c>
      <c r="D61">
        <f>IF(AND(IF('Semex Extracts'!B11=1,TRUE,FALSE),IF('Bryan Extracts'!B11 = 0,TRUE,FALSE)),1,0)</f>
        <v>0</v>
      </c>
      <c r="E61">
        <f>IF(AND(IF('Semex Extracts'!B11=1,TRUE,FALSE),IF('Bryan Extracts'!B11 = 1,TRUE,FALSE)),1,0)</f>
        <v>0</v>
      </c>
    </row>
    <row r="62" spans="2:5">
      <c r="B62">
        <f>IF(AND(IF('Semex Extracts'!B12=0,TRUE,FALSE),IF('Bryan Extracts'!B12 = 0,TRUE,FALSE)),1,0)</f>
        <v>0</v>
      </c>
      <c r="C62">
        <f>IF(AND(IF('Semex Extracts'!B12=0,TRUE,FALSE),IF('Bryan Extracts'!B12 = 1,TRUE,FALSE)),1,0)</f>
        <v>0</v>
      </c>
      <c r="D62">
        <f>IF(AND(IF('Semex Extracts'!B12=1,TRUE,FALSE),IF('Bryan Extracts'!B12 = 0,TRUE,FALSE)),1,0)</f>
        <v>0</v>
      </c>
      <c r="E62">
        <f>IF(AND(IF('Semex Extracts'!B12=1,TRUE,FALSE),IF('Bryan Extracts'!B12 = 1,TRUE,FALSE)),1,0)</f>
        <v>1</v>
      </c>
    </row>
    <row r="63" spans="2:5">
      <c r="B63">
        <f>IF(AND(IF('Semex Extracts'!B13=0,TRUE,FALSE),IF('Bryan Extracts'!B13 = 0,TRUE,FALSE)),1,0)</f>
        <v>0</v>
      </c>
      <c r="C63">
        <f>IF(AND(IF('Semex Extracts'!B13=0,TRUE,FALSE),IF('Bryan Extracts'!B13 = 1,TRUE,FALSE)),1,0)</f>
        <v>1</v>
      </c>
      <c r="D63">
        <f>IF(AND(IF('Semex Extracts'!B13=1,TRUE,FALSE),IF('Bryan Extracts'!B13 = 0,TRUE,FALSE)),1,0)</f>
        <v>0</v>
      </c>
      <c r="E63">
        <f>IF(AND(IF('Semex Extracts'!B13=1,TRUE,FALSE),IF('Bryan Extracts'!B13 = 1,TRUE,FALSE)),1,0)</f>
        <v>0</v>
      </c>
    </row>
    <row r="64" spans="2:5">
      <c r="B64">
        <f>IF(AND(IF('Semex Extracts'!B14=0,TRUE,FALSE),IF('Bryan Extracts'!B14 = 0,TRUE,FALSE)),1,0)</f>
        <v>0</v>
      </c>
      <c r="C64">
        <f>IF(AND(IF('Semex Extracts'!B14=0,TRUE,FALSE),IF('Bryan Extracts'!B14 = 1,TRUE,FALSE)),1,0)</f>
        <v>1</v>
      </c>
      <c r="D64">
        <f>IF(AND(IF('Semex Extracts'!B14=1,TRUE,FALSE),IF('Bryan Extracts'!B14 = 0,TRUE,FALSE)),1,0)</f>
        <v>0</v>
      </c>
      <c r="E64">
        <f>IF(AND(IF('Semex Extracts'!B14=1,TRUE,FALSE),IF('Bryan Extracts'!B14 = 1,TRUE,FALSE)),1,0)</f>
        <v>0</v>
      </c>
    </row>
    <row r="65" spans="2:5">
      <c r="B65">
        <f>IF(AND(IF('Semex Extracts'!B15=0,TRUE,FALSE),IF('Bryan Extracts'!B15 = 0,TRUE,FALSE)),1,0)</f>
        <v>0</v>
      </c>
      <c r="C65">
        <f>IF(AND(IF('Semex Extracts'!B15=0,TRUE,FALSE),IF('Bryan Extracts'!B15 = 1,TRUE,FALSE)),1,0)</f>
        <v>1</v>
      </c>
      <c r="D65">
        <f>IF(AND(IF('Semex Extracts'!B15=1,TRUE,FALSE),IF('Bryan Extracts'!B15 = 0,TRUE,FALSE)),1,0)</f>
        <v>0</v>
      </c>
      <c r="E65">
        <f>IF(AND(IF('Semex Extracts'!B15=1,TRUE,FALSE),IF('Bryan Extracts'!B15 = 1,TRUE,FALSE)),1,0)</f>
        <v>0</v>
      </c>
    </row>
    <row r="66" spans="2:5">
      <c r="B66">
        <f>IF(AND(IF('Semex Extracts'!B16=0,TRUE,FALSE),IF('Bryan Extracts'!B16 = 0,TRUE,FALSE)),1,0)</f>
        <v>0</v>
      </c>
      <c r="C66">
        <f>IF(AND(IF('Semex Extracts'!B16=0,TRUE,FALSE),IF('Bryan Extracts'!B16 = 1,TRUE,FALSE)),1,0)</f>
        <v>1</v>
      </c>
      <c r="D66">
        <f>IF(AND(IF('Semex Extracts'!B16=1,TRUE,FALSE),IF('Bryan Extracts'!B16 = 0,TRUE,FALSE)),1,0)</f>
        <v>0</v>
      </c>
      <c r="E66">
        <f>IF(AND(IF('Semex Extracts'!B16=1,TRUE,FALSE),IF('Bryan Extracts'!B16 = 1,TRUE,FALSE)),1,0)</f>
        <v>0</v>
      </c>
    </row>
    <row r="67" spans="2:5">
      <c r="B67">
        <f>IF(AND(IF('Semex Extracts'!B17=0,TRUE,FALSE),IF('Bryan Extracts'!B17 = 0,TRUE,FALSE)),1,0)</f>
        <v>0</v>
      </c>
      <c r="C67">
        <f>IF(AND(IF('Semex Extracts'!B17=0,TRUE,FALSE),IF('Bryan Extracts'!B17 = 1,TRUE,FALSE)),1,0)</f>
        <v>1</v>
      </c>
      <c r="D67">
        <f>IF(AND(IF('Semex Extracts'!B17=1,TRUE,FALSE),IF('Bryan Extracts'!B17 = 0,TRUE,FALSE)),1,0)</f>
        <v>0</v>
      </c>
      <c r="E67">
        <f>IF(AND(IF('Semex Extracts'!B17=1,TRUE,FALSE),IF('Bryan Extracts'!B17 = 1,TRUE,FALSE)),1,0)</f>
        <v>0</v>
      </c>
    </row>
    <row r="68" spans="2:5">
      <c r="B68">
        <f>IF(AND(IF('Semex Extracts'!B18=0,TRUE,FALSE),IF('Bryan Extracts'!B18 = 0,TRUE,FALSE)),1,0)</f>
        <v>0</v>
      </c>
      <c r="C68">
        <f>IF(AND(IF('Semex Extracts'!B18=0,TRUE,FALSE),IF('Bryan Extracts'!B18 = 1,TRUE,FALSE)),1,0)</f>
        <v>0</v>
      </c>
      <c r="D68">
        <f>IF(AND(IF('Semex Extracts'!B18=1,TRUE,FALSE),IF('Bryan Extracts'!B18 = 0,TRUE,FALSE)),1,0)</f>
        <v>0</v>
      </c>
      <c r="E68">
        <f>IF(AND(IF('Semex Extracts'!B18=1,TRUE,FALSE),IF('Bryan Extracts'!B18 = 1,TRUE,FALSE)),1,0)</f>
        <v>1</v>
      </c>
    </row>
    <row r="69" spans="2:5">
      <c r="B69">
        <f>IF(AND(IF('Semex Extracts'!B19=0,TRUE,FALSE),IF('Bryan Extracts'!B19 = 0,TRUE,FALSE)),1,0)</f>
        <v>0</v>
      </c>
      <c r="C69">
        <f>IF(AND(IF('Semex Extracts'!B19=0,TRUE,FALSE),IF('Bryan Extracts'!B19 = 1,TRUE,FALSE)),1,0)</f>
        <v>0</v>
      </c>
      <c r="D69">
        <f>IF(AND(IF('Semex Extracts'!B19=1,TRUE,FALSE),IF('Bryan Extracts'!B19 = 0,TRUE,FALSE)),1,0)</f>
        <v>0</v>
      </c>
      <c r="E69">
        <f>IF(AND(IF('Semex Extracts'!B19=1,TRUE,FALSE),IF('Bryan Extracts'!B19 = 1,TRUE,FALSE)),1,0)</f>
        <v>1</v>
      </c>
    </row>
    <row r="70" spans="2:5">
      <c r="B70">
        <f>IF(AND(IF('Semex Extracts'!B20=0,TRUE,FALSE),IF('Bryan Extracts'!B20 = 0,TRUE,FALSE)),1,0)</f>
        <v>0</v>
      </c>
      <c r="C70">
        <f>IF(AND(IF('Semex Extracts'!B20=0,TRUE,FALSE),IF('Bryan Extracts'!B20 = 1,TRUE,FALSE)),1,0)</f>
        <v>0</v>
      </c>
      <c r="D70">
        <f>IF(AND(IF('Semex Extracts'!B20=1,TRUE,FALSE),IF('Bryan Extracts'!B20 = 0,TRUE,FALSE)),1,0)</f>
        <v>0</v>
      </c>
      <c r="E70">
        <f>IF(AND(IF('Semex Extracts'!B20=1,TRUE,FALSE),IF('Bryan Extracts'!B20 = 1,TRUE,FALSE)),1,0)</f>
        <v>1</v>
      </c>
    </row>
    <row r="71" spans="2:5">
      <c r="B71">
        <f>IF(AND(IF('Semex Extracts'!B21=0,TRUE,FALSE),IF('Bryan Extracts'!B21 = 0,TRUE,FALSE)),1,0)</f>
        <v>0</v>
      </c>
      <c r="C71">
        <f>IF(AND(IF('Semex Extracts'!B21=0,TRUE,FALSE),IF('Bryan Extracts'!B21 = 1,TRUE,FALSE)),1,0)</f>
        <v>0</v>
      </c>
      <c r="D71">
        <f>IF(AND(IF('Semex Extracts'!B21=1,TRUE,FALSE),IF('Bryan Extracts'!B21 = 0,TRUE,FALSE)),1,0)</f>
        <v>0</v>
      </c>
      <c r="E71">
        <f>IF(AND(IF('Semex Extracts'!B21=1,TRUE,FALSE),IF('Bryan Extracts'!B21 = 1,TRUE,FALSE)),1,0)</f>
        <v>1</v>
      </c>
    </row>
    <row r="72" spans="2:5">
      <c r="B72">
        <f>IF(AND(IF('Semex Extracts'!B22=0,TRUE,FALSE),IF('Bryan Extracts'!B22 = 0,TRUE,FALSE)),1,0)</f>
        <v>0</v>
      </c>
      <c r="C72">
        <f>IF(AND(IF('Semex Extracts'!B22=0,TRUE,FALSE),IF('Bryan Extracts'!B22 = 1,TRUE,FALSE)),1,0)</f>
        <v>1</v>
      </c>
      <c r="D72">
        <f>IF(AND(IF('Semex Extracts'!B22=1,TRUE,FALSE),IF('Bryan Extracts'!B22 = 0,TRUE,FALSE)),1,0)</f>
        <v>0</v>
      </c>
      <c r="E72">
        <f>IF(AND(IF('Semex Extracts'!B22=1,TRUE,FALSE),IF('Bryan Extracts'!B22 = 1,TRUE,FALSE)),1,0)</f>
        <v>0</v>
      </c>
    </row>
    <row r="73" spans="2:5">
      <c r="B73">
        <f>IF(AND(IF('Semex Extracts'!B23=0,TRUE,FALSE),IF('Bryan Extracts'!B23 = 0,TRUE,FALSE)),1,0)</f>
        <v>0</v>
      </c>
      <c r="C73">
        <f>IF(AND(IF('Semex Extracts'!B23=0,TRUE,FALSE),IF('Bryan Extracts'!B23 = 1,TRUE,FALSE)),1,0)</f>
        <v>1</v>
      </c>
      <c r="D73">
        <f>IF(AND(IF('Semex Extracts'!B23=1,TRUE,FALSE),IF('Bryan Extracts'!B23 = 0,TRUE,FALSE)),1,0)</f>
        <v>0</v>
      </c>
      <c r="E73">
        <f>IF(AND(IF('Semex Extracts'!B23=1,TRUE,FALSE),IF('Bryan Extracts'!B23 = 1,TRUE,FALSE)),1,0)</f>
        <v>0</v>
      </c>
    </row>
    <row r="74" spans="2:5">
      <c r="B74">
        <f>IF(AND(IF('Semex Extracts'!B24=0,TRUE,FALSE),IF('Bryan Extracts'!B24 = 0,TRUE,FALSE)),1,0)</f>
        <v>0</v>
      </c>
      <c r="C74">
        <f>IF(AND(IF('Semex Extracts'!B24=0,TRUE,FALSE),IF('Bryan Extracts'!B24 = 1,TRUE,FALSE)),1,0)</f>
        <v>0</v>
      </c>
      <c r="D74">
        <f>IF(AND(IF('Semex Extracts'!B24=1,TRUE,FALSE),IF('Bryan Extracts'!B24 = 0,TRUE,FALSE)),1,0)</f>
        <v>0</v>
      </c>
      <c r="E74">
        <f>IF(AND(IF('Semex Extracts'!B24=1,TRUE,FALSE),IF('Bryan Extracts'!B24 = 1,TRUE,FALSE)),1,0)</f>
        <v>1</v>
      </c>
    </row>
    <row r="75" spans="2:5">
      <c r="B75">
        <f>IF(AND(IF('Semex Extracts'!B25=0,TRUE,FALSE),IF('Bryan Extracts'!B25 = 0,TRUE,FALSE)),1,0)</f>
        <v>0</v>
      </c>
      <c r="C75">
        <f>IF(AND(IF('Semex Extracts'!B25=0,TRUE,FALSE),IF('Bryan Extracts'!B25 = 1,TRUE,FALSE)),1,0)</f>
        <v>0</v>
      </c>
      <c r="D75">
        <f>IF(AND(IF('Semex Extracts'!B25=1,TRUE,FALSE),IF('Bryan Extracts'!B25 = 0,TRUE,FALSE)),1,0)</f>
        <v>0</v>
      </c>
      <c r="E75">
        <f>IF(AND(IF('Semex Extracts'!B25=1,TRUE,FALSE),IF('Bryan Extracts'!B25 = 1,TRUE,FALSE)),1,0)</f>
        <v>1</v>
      </c>
    </row>
    <row r="76" spans="2:5">
      <c r="B76">
        <f>IF(AND(IF('Semex Extracts'!B26=0,TRUE,FALSE),IF('Bryan Extracts'!B26 = 0,TRUE,FALSE)),1,0)</f>
        <v>0</v>
      </c>
      <c r="C76">
        <f>IF(AND(IF('Semex Extracts'!B26=0,TRUE,FALSE),IF('Bryan Extracts'!B26 = 1,TRUE,FALSE)),1,0)</f>
        <v>1</v>
      </c>
      <c r="D76">
        <f>IF(AND(IF('Semex Extracts'!B26=1,TRUE,FALSE),IF('Bryan Extracts'!B26 = 0,TRUE,FALSE)),1,0)</f>
        <v>0</v>
      </c>
      <c r="E76">
        <f>IF(AND(IF('Semex Extracts'!B26=1,TRUE,FALSE),IF('Bryan Extracts'!B26 = 1,TRUE,FALSE)),1,0)</f>
        <v>0</v>
      </c>
    </row>
    <row r="77" spans="2:5">
      <c r="B77">
        <f>IF(AND(IF('Semex Extracts'!B27=0,TRUE,FALSE),IF('Bryan Extracts'!B27 = 0,TRUE,FALSE)),1,0)</f>
        <v>0</v>
      </c>
      <c r="C77">
        <f>IF(AND(IF('Semex Extracts'!B27=0,TRUE,FALSE),IF('Bryan Extracts'!B27 = 1,TRUE,FALSE)),1,0)</f>
        <v>0</v>
      </c>
      <c r="D77">
        <f>IF(AND(IF('Semex Extracts'!B27=1,TRUE,FALSE),IF('Bryan Extracts'!B27 = 0,TRUE,FALSE)),1,0)</f>
        <v>0</v>
      </c>
      <c r="E77">
        <f>IF(AND(IF('Semex Extracts'!B27=1,TRUE,FALSE),IF('Bryan Extracts'!B27 = 1,TRUE,FALSE)),1,0)</f>
        <v>1</v>
      </c>
    </row>
    <row r="78" spans="2:5">
      <c r="B78">
        <f>IF(AND(IF('Semex Extracts'!B28=0,TRUE,FALSE),IF('Bryan Extracts'!B28 = 0,TRUE,FALSE)),1,0)</f>
        <v>0</v>
      </c>
      <c r="C78">
        <f>IF(AND(IF('Semex Extracts'!B28=0,TRUE,FALSE),IF('Bryan Extracts'!B28 = 1,TRUE,FALSE)),1,0)</f>
        <v>1</v>
      </c>
      <c r="D78">
        <f>IF(AND(IF('Semex Extracts'!B28=1,TRUE,FALSE),IF('Bryan Extracts'!B28 = 0,TRUE,FALSE)),1,0)</f>
        <v>0</v>
      </c>
      <c r="E78">
        <f>IF(AND(IF('Semex Extracts'!B28=1,TRUE,FALSE),IF('Bryan Extracts'!B28 = 1,TRUE,FALSE)),1,0)</f>
        <v>0</v>
      </c>
    </row>
    <row r="79" spans="2:5">
      <c r="B79">
        <f>IF(AND(IF('Semex Extracts'!B29=0,TRUE,FALSE),IF('Bryan Extracts'!B29 = 0,TRUE,FALSE)),1,0)</f>
        <v>0</v>
      </c>
      <c r="C79">
        <f>IF(AND(IF('Semex Extracts'!B29=0,TRUE,FALSE),IF('Bryan Extracts'!B29 = 1,TRUE,FALSE)),1,0)</f>
        <v>0</v>
      </c>
      <c r="D79">
        <f>IF(AND(IF('Semex Extracts'!B29=1,TRUE,FALSE),IF('Bryan Extracts'!B29 = 0,TRUE,FALSE)),1,0)</f>
        <v>0</v>
      </c>
      <c r="E79">
        <f>IF(AND(IF('Semex Extracts'!B29=1,TRUE,FALSE),IF('Bryan Extracts'!B29 = 1,TRUE,FALSE)),1,0)</f>
        <v>1</v>
      </c>
    </row>
    <row r="80" spans="2:5">
      <c r="B80">
        <f>IF(AND(IF('Semex Extracts'!B30=0,TRUE,FALSE),IF('Bryan Extracts'!B30 = 0,TRUE,FALSE)),1,0)</f>
        <v>0</v>
      </c>
      <c r="C80">
        <f>IF(AND(IF('Semex Extracts'!B30=0,TRUE,FALSE),IF('Bryan Extracts'!B30 = 1,TRUE,FALSE)),1,0)</f>
        <v>0</v>
      </c>
      <c r="D80">
        <f>IF(AND(IF('Semex Extracts'!B30=1,TRUE,FALSE),IF('Bryan Extracts'!B30 = 0,TRUE,FALSE)),1,0)</f>
        <v>0</v>
      </c>
      <c r="E80">
        <f>IF(AND(IF('Semex Extracts'!B30=1,TRUE,FALSE),IF('Bryan Extracts'!B30 = 1,TRUE,FALSE)),1,0)</f>
        <v>1</v>
      </c>
    </row>
    <row r="81" spans="2:5">
      <c r="B81">
        <f>IF(AND(IF('Semex Extracts'!B31=0,TRUE,FALSE),IF('Bryan Extracts'!B31 = 0,TRUE,FALSE)),1,0)</f>
        <v>0</v>
      </c>
      <c r="C81">
        <f>IF(AND(IF('Semex Extracts'!B31=0,TRUE,FALSE),IF('Bryan Extracts'!B31 = 1,TRUE,FALSE)),1,0)</f>
        <v>1</v>
      </c>
      <c r="D81">
        <f>IF(AND(IF('Semex Extracts'!B31=1,TRUE,FALSE),IF('Bryan Extracts'!B31 = 0,TRUE,FALSE)),1,0)</f>
        <v>0</v>
      </c>
      <c r="E81">
        <f>IF(AND(IF('Semex Extracts'!B31=1,TRUE,FALSE),IF('Bryan Extracts'!B31 = 1,TRUE,FALSE)),1,0)</f>
        <v>0</v>
      </c>
    </row>
    <row r="82" spans="2:5">
      <c r="B82">
        <f>IF(AND(IF('Semex Extracts'!B32=0,TRUE,FALSE),IF('Bryan Extracts'!B32 = 0,TRUE,FALSE)),1,0)</f>
        <v>0</v>
      </c>
      <c r="C82">
        <f>IF(AND(IF('Semex Extracts'!B32=0,TRUE,FALSE),IF('Bryan Extracts'!B32 = 1,TRUE,FALSE)),1,0)</f>
        <v>1</v>
      </c>
      <c r="D82">
        <f>IF(AND(IF('Semex Extracts'!B32=1,TRUE,FALSE),IF('Bryan Extracts'!B32 = 0,TRUE,FALSE)),1,0)</f>
        <v>0</v>
      </c>
      <c r="E82">
        <f>IF(AND(IF('Semex Extracts'!B32=1,TRUE,FALSE),IF('Bryan Extracts'!B32 = 1,TRUE,FALSE)),1,0)</f>
        <v>0</v>
      </c>
    </row>
    <row r="83" spans="2:5">
      <c r="B83">
        <f>IF(AND(IF('Semex Extracts'!B33=0,TRUE,FALSE),IF('Bryan Extracts'!B33 = 0,TRUE,FALSE)),1,0)</f>
        <v>0</v>
      </c>
      <c r="C83">
        <f>IF(AND(IF('Semex Extracts'!B33=0,TRUE,FALSE),IF('Bryan Extracts'!B33 = 1,TRUE,FALSE)),1,0)</f>
        <v>0</v>
      </c>
      <c r="D83">
        <f>IF(AND(IF('Semex Extracts'!B33=1,TRUE,FALSE),IF('Bryan Extracts'!B33 = 0,TRUE,FALSE)),1,0)</f>
        <v>0</v>
      </c>
      <c r="E83">
        <f>IF(AND(IF('Semex Extracts'!B33=1,TRUE,FALSE),IF('Bryan Extracts'!B33 = 1,TRUE,FALSE)),1,0)</f>
        <v>1</v>
      </c>
    </row>
    <row r="84" spans="2:5">
      <c r="B84">
        <f>IF(AND(IF('Semex Extracts'!B34=0,TRUE,FALSE),IF('Bryan Extracts'!B34 = 0,TRUE,FALSE)),1,0)</f>
        <v>0</v>
      </c>
      <c r="C84">
        <f>IF(AND(IF('Semex Extracts'!B34=0,TRUE,FALSE),IF('Bryan Extracts'!B34 = 1,TRUE,FALSE)),1,0)</f>
        <v>1</v>
      </c>
      <c r="D84">
        <f>IF(AND(IF('Semex Extracts'!B34=1,TRUE,FALSE),IF('Bryan Extracts'!B34 = 0,TRUE,FALSE)),1,0)</f>
        <v>0</v>
      </c>
      <c r="E84">
        <f>IF(AND(IF('Semex Extracts'!B34=1,TRUE,FALSE),IF('Bryan Extracts'!B34 = 1,TRUE,FALSE)),1,0)</f>
        <v>0</v>
      </c>
    </row>
    <row r="85" spans="2:5">
      <c r="B85">
        <f>IF(AND(IF('Semex Extracts'!B35=0,TRUE,FALSE),IF('Bryan Extracts'!B35 = 0,TRUE,FALSE)),1,0)</f>
        <v>1</v>
      </c>
      <c r="C85">
        <f>IF(AND(IF('Semex Extracts'!B35=0,TRUE,FALSE),IF('Bryan Extracts'!B35 = 1,TRUE,FALSE)),1,0)</f>
        <v>0</v>
      </c>
      <c r="D85">
        <f>IF(AND(IF('Semex Extracts'!B35=1,TRUE,FALSE),IF('Bryan Extracts'!B35 = 0,TRUE,FALSE)),1,0)</f>
        <v>0</v>
      </c>
      <c r="E85">
        <f>IF(AND(IF('Semex Extracts'!B35=1,TRUE,FALSE),IF('Bryan Extracts'!B35 = 1,TRUE,FALSE)),1,0)</f>
        <v>0</v>
      </c>
    </row>
    <row r="86" spans="2:5">
      <c r="B86">
        <f>IF(AND(IF('Semex Extracts'!B36=0,TRUE,FALSE),IF('Bryan Extracts'!B36 = 0,TRUE,FALSE)),1,0)</f>
        <v>0</v>
      </c>
      <c r="C86">
        <f>IF(AND(IF('Semex Extracts'!B36=0,TRUE,FALSE),IF('Bryan Extracts'!B36 = 1,TRUE,FALSE)),1,0)</f>
        <v>0</v>
      </c>
      <c r="D86">
        <f>IF(AND(IF('Semex Extracts'!B36=1,TRUE,FALSE),IF('Bryan Extracts'!B36 = 0,TRUE,FALSE)),1,0)</f>
        <v>0</v>
      </c>
      <c r="E86">
        <f>IF(AND(IF('Semex Extracts'!B36=1,TRUE,FALSE),IF('Bryan Extracts'!B36 = 1,TRUE,FALSE)),1,0)</f>
        <v>1</v>
      </c>
    </row>
    <row r="87" spans="2:5">
      <c r="B87">
        <f>IF(AND(IF('Semex Extracts'!B37=0,TRUE,FALSE),IF('Bryan Extracts'!B37 = 0,TRUE,FALSE)),1,0)</f>
        <v>0</v>
      </c>
      <c r="C87">
        <f>IF(AND(IF('Semex Extracts'!B37=0,TRUE,FALSE),IF('Bryan Extracts'!B37 = 1,TRUE,FALSE)),1,0)</f>
        <v>0</v>
      </c>
      <c r="D87">
        <f>IF(AND(IF('Semex Extracts'!B37=1,TRUE,FALSE),IF('Bryan Extracts'!B37 = 0,TRUE,FALSE)),1,0)</f>
        <v>0</v>
      </c>
      <c r="E87">
        <f>IF(AND(IF('Semex Extracts'!B37=1,TRUE,FALSE),IF('Bryan Extracts'!B37 = 1,TRUE,FALSE)),1,0)</f>
        <v>1</v>
      </c>
    </row>
    <row r="88" spans="2:5">
      <c r="B88">
        <f>IF(AND(IF('Semex Extracts'!B38=0,TRUE,FALSE),IF('Bryan Extracts'!B38 = 0,TRUE,FALSE)),1,0)</f>
        <v>0</v>
      </c>
      <c r="C88">
        <f>IF(AND(IF('Semex Extracts'!B38=0,TRUE,FALSE),IF('Bryan Extracts'!B38 = 1,TRUE,FALSE)),1,0)</f>
        <v>0</v>
      </c>
      <c r="D88">
        <f>IF(AND(IF('Semex Extracts'!B38=1,TRUE,FALSE),IF('Bryan Extracts'!B38 = 0,TRUE,FALSE)),1,0)</f>
        <v>0</v>
      </c>
      <c r="E88">
        <f>IF(AND(IF('Semex Extracts'!B38=1,TRUE,FALSE),IF('Bryan Extracts'!B38 = 1,TRUE,FALSE)),1,0)</f>
        <v>1</v>
      </c>
    </row>
    <row r="89" spans="2:5">
      <c r="B89">
        <f>IF(AND(IF('Semex Extracts'!B39=0,TRUE,FALSE),IF('Bryan Extracts'!B39 = 0,TRUE,FALSE)),1,0)</f>
        <v>0</v>
      </c>
      <c r="C89">
        <f>IF(AND(IF('Semex Extracts'!B39=0,TRUE,FALSE),IF('Bryan Extracts'!B39 = 1,TRUE,FALSE)),1,0)</f>
        <v>1</v>
      </c>
      <c r="D89">
        <f>IF(AND(IF('Semex Extracts'!B39=1,TRUE,FALSE),IF('Bryan Extracts'!B39 = 0,TRUE,FALSE)),1,0)</f>
        <v>0</v>
      </c>
      <c r="E89">
        <f>IF(AND(IF('Semex Extracts'!B39=1,TRUE,FALSE),IF('Bryan Extracts'!B39 = 1,TRUE,FALSE)),1,0)</f>
        <v>0</v>
      </c>
    </row>
    <row r="90" spans="2:5">
      <c r="B90">
        <f>IF(AND(IF('Semex Extracts'!B40=0,TRUE,FALSE),IF('Bryan Extracts'!B40 = 0,TRUE,FALSE)),1,0)</f>
        <v>0</v>
      </c>
      <c r="C90">
        <f>IF(AND(IF('Semex Extracts'!B40=0,TRUE,FALSE),IF('Bryan Extracts'!B40 = 1,TRUE,FALSE)),1,0)</f>
        <v>1</v>
      </c>
      <c r="D90">
        <f>IF(AND(IF('Semex Extracts'!B40=1,TRUE,FALSE),IF('Bryan Extracts'!B40 = 0,TRUE,FALSE)),1,0)</f>
        <v>0</v>
      </c>
      <c r="E90">
        <f>IF(AND(IF('Semex Extracts'!B40=1,TRUE,FALSE),IF('Bryan Extracts'!B40 = 1,TRUE,FALSE)),1,0)</f>
        <v>0</v>
      </c>
    </row>
    <row r="91" spans="2:5">
      <c r="B91">
        <f>IF(AND(IF('Semex Extracts'!B41=0,TRUE,FALSE),IF('Bryan Extracts'!B41 = 0,TRUE,FALSE)),1,0)</f>
        <v>0</v>
      </c>
      <c r="C91">
        <f>IF(AND(IF('Semex Extracts'!B41=0,TRUE,FALSE),IF('Bryan Extracts'!B41 = 1,TRUE,FALSE)),1,0)</f>
        <v>1</v>
      </c>
      <c r="D91">
        <f>IF(AND(IF('Semex Extracts'!B41=1,TRUE,FALSE),IF('Bryan Extracts'!B41 = 0,TRUE,FALSE)),1,0)</f>
        <v>0</v>
      </c>
      <c r="E91">
        <f>IF(AND(IF('Semex Extracts'!B41=1,TRUE,FALSE),IF('Bryan Extracts'!B41 = 1,TRUE,FALSE)),1,0)</f>
        <v>0</v>
      </c>
    </row>
    <row r="92" spans="2:5">
      <c r="B92">
        <f>IF(AND(IF('Semex Extracts'!B42=0,TRUE,FALSE),IF('Bryan Extracts'!B42 = 0,TRUE,FALSE)),1,0)</f>
        <v>0</v>
      </c>
      <c r="C92">
        <f>IF(AND(IF('Semex Extracts'!B42=0,TRUE,FALSE),IF('Bryan Extracts'!B42 = 1,TRUE,FALSE)),1,0)</f>
        <v>1</v>
      </c>
      <c r="D92">
        <f>IF(AND(IF('Semex Extracts'!B42=1,TRUE,FALSE),IF('Bryan Extracts'!B42 = 0,TRUE,FALSE)),1,0)</f>
        <v>0</v>
      </c>
      <c r="E92">
        <f>IF(AND(IF('Semex Extracts'!B42=1,TRUE,FALSE),IF('Bryan Extracts'!B42 = 1,TRUE,FALSE)),1,0)</f>
        <v>0</v>
      </c>
    </row>
    <row r="93" spans="2:5">
      <c r="B93">
        <f>IF(AND(IF('Semex Extracts'!B43=0,TRUE,FALSE),IF('Bryan Extracts'!B43 = 0,TRUE,FALSE)),1,0)</f>
        <v>0</v>
      </c>
      <c r="C93">
        <f>IF(AND(IF('Semex Extracts'!B43=0,TRUE,FALSE),IF('Bryan Extracts'!B43 = 1,TRUE,FALSE)),1,0)</f>
        <v>1</v>
      </c>
      <c r="D93">
        <f>IF(AND(IF('Semex Extracts'!B43=1,TRUE,FALSE),IF('Bryan Extracts'!B43 = 0,TRUE,FALSE)),1,0)</f>
        <v>0</v>
      </c>
      <c r="E93">
        <f>IF(AND(IF('Semex Extracts'!B43=1,TRUE,FALSE),IF('Bryan Extracts'!B43 = 1,TRUE,FALSE)),1,0)</f>
        <v>0</v>
      </c>
    </row>
    <row r="94" spans="2:5">
      <c r="B94">
        <f>IF(AND(IF('Semex Extracts'!B44=0,TRUE,FALSE),IF('Bryan Extracts'!B44 = 0,TRUE,FALSE)),1,0)</f>
        <v>0</v>
      </c>
      <c r="C94">
        <f>IF(AND(IF('Semex Extracts'!B44=0,TRUE,FALSE),IF('Bryan Extracts'!B44 = 1,TRUE,FALSE)),1,0)</f>
        <v>0</v>
      </c>
      <c r="D94">
        <f>IF(AND(IF('Semex Extracts'!B44=1,TRUE,FALSE),IF('Bryan Extracts'!B44 = 0,TRUE,FALSE)),1,0)</f>
        <v>0</v>
      </c>
      <c r="E94">
        <f>IF(AND(IF('Semex Extracts'!B44=1,TRUE,FALSE),IF('Bryan Extracts'!B44 = 1,TRUE,FALSE)),1,0)</f>
        <v>1</v>
      </c>
    </row>
    <row r="95" spans="2:5">
      <c r="B95">
        <f>IF(AND(IF('Semex Extracts'!B45=0,TRUE,FALSE),IF('Bryan Extracts'!B45 = 0,TRUE,FALSE)),1,0)</f>
        <v>0</v>
      </c>
      <c r="C95">
        <f>IF(AND(IF('Semex Extracts'!B45=0,TRUE,FALSE),IF('Bryan Extracts'!B45 = 1,TRUE,FALSE)),1,0)</f>
        <v>1</v>
      </c>
      <c r="D95">
        <f>IF(AND(IF('Semex Extracts'!B45=1,TRUE,FALSE),IF('Bryan Extracts'!B45 = 0,TRUE,FALSE)),1,0)</f>
        <v>0</v>
      </c>
      <c r="E95">
        <f>IF(AND(IF('Semex Extracts'!B45=1,TRUE,FALSE),IF('Bryan Extracts'!B45 = 1,TRUE,FALSE)),1,0)</f>
        <v>0</v>
      </c>
    </row>
    <row r="96" spans="2:5">
      <c r="B96">
        <f>IF(AND(IF('Semex Extracts'!B46=0,TRUE,FALSE),IF('Bryan Extracts'!B46 = 0,TRUE,FALSE)),1,0)</f>
        <v>0</v>
      </c>
      <c r="C96">
        <f>IF(AND(IF('Semex Extracts'!B46=0,TRUE,FALSE),IF('Bryan Extracts'!B46 = 1,TRUE,FALSE)),1,0)</f>
        <v>0</v>
      </c>
      <c r="D96">
        <f>IF(AND(IF('Semex Extracts'!B46=1,TRUE,FALSE),IF('Bryan Extracts'!B46 = 0,TRUE,FALSE)),1,0)</f>
        <v>0</v>
      </c>
      <c r="E96">
        <f>IF(AND(IF('Semex Extracts'!B46=1,TRUE,FALSE),IF('Bryan Extracts'!B46 = 1,TRUE,FALSE)),1,0)</f>
        <v>1</v>
      </c>
    </row>
    <row r="97" spans="1:5">
      <c r="B97">
        <f>IF(AND(IF('Semex Extracts'!B47=0,TRUE,FALSE),IF('Bryan Extracts'!B47 = 0,TRUE,FALSE)),1,0)</f>
        <v>0</v>
      </c>
      <c r="C97">
        <f>IF(AND(IF('Semex Extracts'!B47=0,TRUE,FALSE),IF('Bryan Extracts'!B47 = 1,TRUE,FALSE)),1,0)</f>
        <v>0</v>
      </c>
      <c r="D97">
        <f>IF(AND(IF('Semex Extracts'!B47=1,TRUE,FALSE),IF('Bryan Extracts'!B47 = 0,TRUE,FALSE)),1,0)</f>
        <v>0</v>
      </c>
      <c r="E97">
        <f>IF(AND(IF('Semex Extracts'!B47=1,TRUE,FALSE),IF('Bryan Extracts'!B47 = 1,TRUE,FALSE)),1,0)</f>
        <v>1</v>
      </c>
    </row>
    <row r="98" spans="1:5">
      <c r="B98">
        <f>IF(AND(IF('Semex Extracts'!B48=0,TRUE,FALSE),IF('Bryan Extracts'!B48 = 0,TRUE,FALSE)),1,0)</f>
        <v>0</v>
      </c>
      <c r="C98">
        <f>IF(AND(IF('Semex Extracts'!B48=0,TRUE,FALSE),IF('Bryan Extracts'!B48 = 1,TRUE,FALSE)),1,0)</f>
        <v>1</v>
      </c>
      <c r="D98">
        <f>IF(AND(IF('Semex Extracts'!B48=1,TRUE,FALSE),IF('Bryan Extracts'!B48 = 0,TRUE,FALSE)),1,0)</f>
        <v>0</v>
      </c>
      <c r="E98">
        <f>IF(AND(IF('Semex Extracts'!B48=1,TRUE,FALSE),IF('Bryan Extracts'!B48 = 1,TRUE,FALSE)),1,0)</f>
        <v>0</v>
      </c>
    </row>
    <row r="99" spans="1:5">
      <c r="B99">
        <f>IF(AND(IF('Semex Extracts'!B49=0,TRUE,FALSE),IF('Bryan Extracts'!B49 = 0,TRUE,FALSE)),1,0)</f>
        <v>0</v>
      </c>
      <c r="C99">
        <f>IF(AND(IF('Semex Extracts'!B49=0,TRUE,FALSE),IF('Bryan Extracts'!B49 = 1,TRUE,FALSE)),1,0)</f>
        <v>1</v>
      </c>
      <c r="D99">
        <f>IF(AND(IF('Semex Extracts'!B49=1,TRUE,FALSE),IF('Bryan Extracts'!B49 = 0,TRUE,FALSE)),1,0)</f>
        <v>0</v>
      </c>
      <c r="E99">
        <f>IF(AND(IF('Semex Extracts'!B49=1,TRUE,FALSE),IF('Bryan Extracts'!B49 = 1,TRUE,FALSE)),1,0)</f>
        <v>0</v>
      </c>
    </row>
    <row r="100" spans="1:5">
      <c r="B100">
        <f>IF(AND(IF('Semex Extracts'!B50=0,TRUE,FALSE),IF('Bryan Extracts'!B50 = 0,TRUE,FALSE)),1,0)</f>
        <v>0</v>
      </c>
      <c r="C100">
        <f>IF(AND(IF('Semex Extracts'!B50=0,TRUE,FALSE),IF('Bryan Extracts'!B50 = 1,TRUE,FALSE)),1,0)</f>
        <v>1</v>
      </c>
      <c r="D100">
        <f>IF(AND(IF('Semex Extracts'!B50=1,TRUE,FALSE),IF('Bryan Extracts'!B50 = 0,TRUE,FALSE)),1,0)</f>
        <v>0</v>
      </c>
      <c r="E100">
        <f>IF(AND(IF('Semex Extracts'!B50=1,TRUE,FALSE),IF('Bryan Extracts'!B50 = 1,TRUE,FALSE)),1,0)</f>
        <v>0</v>
      </c>
    </row>
    <row r="101" spans="1:5">
      <c r="B101">
        <f>COUNTIF(B1:B100, 1)</f>
        <v>7</v>
      </c>
      <c r="C101">
        <f>COUNTIF(C1:C100, 1)</f>
        <v>46</v>
      </c>
      <c r="D101">
        <f>COUNTIF(D1:D100, 1)</f>
        <v>0</v>
      </c>
      <c r="E101">
        <f>COUNTIF(E1:E100, 1)</f>
        <v>47</v>
      </c>
    </row>
    <row r="102" spans="1:5">
      <c r="A102" t="s">
        <v>960</v>
      </c>
      <c r="B102" t="s">
        <v>956</v>
      </c>
      <c r="C102" t="s">
        <v>957</v>
      </c>
      <c r="D102" t="s">
        <v>958</v>
      </c>
      <c r="E102" t="s">
        <v>959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50"/>
  <sheetViews>
    <sheetView workbookViewId="0">
      <selection activeCell="A2" sqref="A2"/>
    </sheetView>
  </sheetViews>
  <sheetFormatPr defaultRowHeight="15"/>
  <sheetData>
    <row r="1" spans="1:3">
      <c r="A1">
        <f>'Parsons Whole Tunes'!B1*'Parsons Whole Tunes'!E1</f>
        <v>87</v>
      </c>
      <c r="B1">
        <f>'Semex Whole Tunes'!B1*'Semex Whole Tunes'!E1</f>
        <v>168</v>
      </c>
      <c r="C1">
        <f>'Bryan Whole Tunes'!B1*'Bryan Whole Tunes'!E1</f>
        <v>62</v>
      </c>
    </row>
    <row r="2" spans="1:3">
      <c r="A2">
        <f>'Parsons Whole Tunes'!B2*'Parsons Whole Tunes'!E2</f>
        <v>0</v>
      </c>
      <c r="B2">
        <f>'Semex Whole Tunes'!B2*'Semex Whole Tunes'!E2</f>
        <v>164</v>
      </c>
      <c r="C2">
        <f>'Bryan Whole Tunes'!B2*'Bryan Whole Tunes'!E2</f>
        <v>56</v>
      </c>
    </row>
    <row r="3" spans="1:3">
      <c r="A3">
        <f>'Parsons Whole Tunes'!B3*'Parsons Whole Tunes'!E3</f>
        <v>109</v>
      </c>
      <c r="B3">
        <f>'Semex Whole Tunes'!B3*'Semex Whole Tunes'!E3</f>
        <v>229</v>
      </c>
      <c r="C3">
        <f>'Bryan Whole Tunes'!B3*'Bryan Whole Tunes'!E3</f>
        <v>97</v>
      </c>
    </row>
    <row r="4" spans="1:3">
      <c r="A4">
        <f>'Parsons Whole Tunes'!B4*'Parsons Whole Tunes'!E4</f>
        <v>71</v>
      </c>
      <c r="B4">
        <f>'Semex Whole Tunes'!B4*'Semex Whole Tunes'!E4</f>
        <v>139</v>
      </c>
      <c r="C4">
        <f>'Bryan Whole Tunes'!B4*'Bryan Whole Tunes'!E4</f>
        <v>33</v>
      </c>
    </row>
    <row r="5" spans="1:3">
      <c r="A5">
        <f>'Parsons Whole Tunes'!B5*'Parsons Whole Tunes'!E5</f>
        <v>0</v>
      </c>
      <c r="B5">
        <f>'Semex Whole Tunes'!B5*'Semex Whole Tunes'!E5</f>
        <v>0</v>
      </c>
      <c r="C5">
        <f>'Bryan Whole Tunes'!B5*'Bryan Whole Tunes'!E5</f>
        <v>69</v>
      </c>
    </row>
    <row r="6" spans="1:3">
      <c r="A6">
        <f>'Parsons Whole Tunes'!B6*'Parsons Whole Tunes'!E6</f>
        <v>82</v>
      </c>
      <c r="B6">
        <f>'Semex Whole Tunes'!B6*'Semex Whole Tunes'!E6</f>
        <v>148</v>
      </c>
      <c r="C6">
        <f>'Bryan Whole Tunes'!B6*'Bryan Whole Tunes'!E6</f>
        <v>63</v>
      </c>
    </row>
    <row r="7" spans="1:3">
      <c r="A7">
        <f>'Parsons Whole Tunes'!B7*'Parsons Whole Tunes'!E7</f>
        <v>0</v>
      </c>
      <c r="B7">
        <f>'Semex Whole Tunes'!B7*'Semex Whole Tunes'!E7</f>
        <v>194</v>
      </c>
      <c r="C7">
        <f>'Bryan Whole Tunes'!B7*'Bryan Whole Tunes'!E7</f>
        <v>61</v>
      </c>
    </row>
    <row r="8" spans="1:3">
      <c r="A8">
        <f>'Parsons Whole Tunes'!B8*'Parsons Whole Tunes'!E8</f>
        <v>0</v>
      </c>
      <c r="B8">
        <f>'Semex Whole Tunes'!B8*'Semex Whole Tunes'!E8</f>
        <v>0</v>
      </c>
      <c r="C8">
        <f>'Bryan Whole Tunes'!B8*'Bryan Whole Tunes'!E8</f>
        <v>303</v>
      </c>
    </row>
    <row r="9" spans="1:3">
      <c r="A9">
        <f>'Parsons Whole Tunes'!B9*'Parsons Whole Tunes'!E9</f>
        <v>0</v>
      </c>
      <c r="B9">
        <f>'Semex Whole Tunes'!B9*'Semex Whole Tunes'!E9</f>
        <v>0</v>
      </c>
      <c r="C9">
        <f>'Bryan Whole Tunes'!B9*'Bryan Whole Tunes'!E9</f>
        <v>0</v>
      </c>
    </row>
    <row r="10" spans="1:3">
      <c r="A10">
        <f>'Parsons Whole Tunes'!B10*'Parsons Whole Tunes'!E10</f>
        <v>0</v>
      </c>
      <c r="B10">
        <f>'Semex Whole Tunes'!B10*'Semex Whole Tunes'!E10</f>
        <v>0</v>
      </c>
      <c r="C10">
        <f>'Bryan Whole Tunes'!B10*'Bryan Whole Tunes'!E10</f>
        <v>124</v>
      </c>
    </row>
    <row r="11" spans="1:3">
      <c r="A11">
        <f>'Parsons Whole Tunes'!B11*'Parsons Whole Tunes'!E11</f>
        <v>0</v>
      </c>
      <c r="B11">
        <f>'Semex Whole Tunes'!B11*'Semex Whole Tunes'!E11</f>
        <v>0</v>
      </c>
      <c r="C11">
        <f>'Bryan Whole Tunes'!B11*'Bryan Whole Tunes'!E11</f>
        <v>146</v>
      </c>
    </row>
    <row r="12" spans="1:3">
      <c r="A12">
        <f>'Parsons Whole Tunes'!B12*'Parsons Whole Tunes'!E12</f>
        <v>0</v>
      </c>
      <c r="B12">
        <f>'Semex Whole Tunes'!B12*'Semex Whole Tunes'!E12</f>
        <v>148</v>
      </c>
      <c r="C12">
        <f>'Bryan Whole Tunes'!B12*'Bryan Whole Tunes'!E12</f>
        <v>73</v>
      </c>
    </row>
    <row r="13" spans="1:3">
      <c r="A13">
        <f>'Parsons Whole Tunes'!B13*'Parsons Whole Tunes'!E13</f>
        <v>0</v>
      </c>
      <c r="B13">
        <f>'Semex Whole Tunes'!B13*'Semex Whole Tunes'!E13</f>
        <v>0</v>
      </c>
      <c r="C13">
        <f>'Bryan Whole Tunes'!B13*'Bryan Whole Tunes'!E13</f>
        <v>50</v>
      </c>
    </row>
    <row r="14" spans="1:3">
      <c r="A14">
        <f>'Parsons Whole Tunes'!B14*'Parsons Whole Tunes'!E14</f>
        <v>0</v>
      </c>
      <c r="B14">
        <f>'Semex Whole Tunes'!B14*'Semex Whole Tunes'!E14</f>
        <v>161</v>
      </c>
      <c r="C14">
        <f>'Bryan Whole Tunes'!B14*'Bryan Whole Tunes'!E14</f>
        <v>71</v>
      </c>
    </row>
    <row r="15" spans="1:3">
      <c r="A15">
        <f>'Parsons Whole Tunes'!B15*'Parsons Whole Tunes'!E15</f>
        <v>0</v>
      </c>
      <c r="B15">
        <f>'Semex Whole Tunes'!B15*'Semex Whole Tunes'!E15</f>
        <v>0</v>
      </c>
      <c r="C15">
        <f>'Bryan Whole Tunes'!B15*'Bryan Whole Tunes'!E15</f>
        <v>88</v>
      </c>
    </row>
    <row r="16" spans="1:3">
      <c r="A16">
        <f>'Parsons Whole Tunes'!B16*'Parsons Whole Tunes'!E16</f>
        <v>0</v>
      </c>
      <c r="B16">
        <f>'Semex Whole Tunes'!B16*'Semex Whole Tunes'!E16</f>
        <v>0</v>
      </c>
      <c r="C16">
        <f>'Bryan Whole Tunes'!B16*'Bryan Whole Tunes'!E16</f>
        <v>61</v>
      </c>
    </row>
    <row r="17" spans="1:3">
      <c r="A17">
        <f>'Parsons Whole Tunes'!B17*'Parsons Whole Tunes'!E17</f>
        <v>0</v>
      </c>
      <c r="B17">
        <f>'Semex Whole Tunes'!B17*'Semex Whole Tunes'!E17</f>
        <v>0</v>
      </c>
      <c r="C17">
        <f>'Bryan Whole Tunes'!B17*'Bryan Whole Tunes'!E17</f>
        <v>0</v>
      </c>
    </row>
    <row r="18" spans="1:3">
      <c r="A18">
        <f>'Parsons Whole Tunes'!B18*'Parsons Whole Tunes'!E18</f>
        <v>0</v>
      </c>
      <c r="B18">
        <f>'Semex Whole Tunes'!B18*'Semex Whole Tunes'!E18</f>
        <v>0</v>
      </c>
      <c r="C18">
        <f>'Bryan Whole Tunes'!B18*'Bryan Whole Tunes'!E18</f>
        <v>0</v>
      </c>
    </row>
    <row r="19" spans="1:3">
      <c r="A19">
        <f>'Parsons Whole Tunes'!B19*'Parsons Whole Tunes'!E19</f>
        <v>0</v>
      </c>
      <c r="B19">
        <f>'Semex Whole Tunes'!B19*'Semex Whole Tunes'!E19</f>
        <v>93</v>
      </c>
      <c r="C19">
        <f>'Bryan Whole Tunes'!B19*'Bryan Whole Tunes'!E19</f>
        <v>29</v>
      </c>
    </row>
    <row r="20" spans="1:3">
      <c r="A20">
        <f>'Parsons Whole Tunes'!B20*'Parsons Whole Tunes'!E20</f>
        <v>0</v>
      </c>
      <c r="B20">
        <f>'Semex Whole Tunes'!B20*'Semex Whole Tunes'!E20</f>
        <v>0</v>
      </c>
      <c r="C20">
        <f>'Bryan Whole Tunes'!B20*'Bryan Whole Tunes'!E20</f>
        <v>287</v>
      </c>
    </row>
    <row r="21" spans="1:3">
      <c r="A21">
        <f>'Parsons Whole Tunes'!B21*'Parsons Whole Tunes'!E21</f>
        <v>0</v>
      </c>
      <c r="B21">
        <f>'Semex Whole Tunes'!B21*'Semex Whole Tunes'!E21</f>
        <v>206</v>
      </c>
      <c r="C21">
        <f>'Bryan Whole Tunes'!B21*'Bryan Whole Tunes'!E21</f>
        <v>57</v>
      </c>
    </row>
    <row r="22" spans="1:3">
      <c r="A22">
        <f>'Parsons Whole Tunes'!B22*'Parsons Whole Tunes'!E22</f>
        <v>0</v>
      </c>
      <c r="B22">
        <f>'Semex Whole Tunes'!B22*'Semex Whole Tunes'!E22</f>
        <v>0</v>
      </c>
      <c r="C22">
        <f>'Bryan Whole Tunes'!B22*'Bryan Whole Tunes'!E22</f>
        <v>44</v>
      </c>
    </row>
    <row r="23" spans="1:3">
      <c r="A23">
        <f>'Parsons Whole Tunes'!B23*'Parsons Whole Tunes'!E23</f>
        <v>0</v>
      </c>
      <c r="B23">
        <f>'Semex Whole Tunes'!B23*'Semex Whole Tunes'!E23</f>
        <v>234</v>
      </c>
      <c r="C23">
        <f>'Bryan Whole Tunes'!B23*'Bryan Whole Tunes'!E23</f>
        <v>146</v>
      </c>
    </row>
    <row r="24" spans="1:3">
      <c r="A24">
        <f>'Parsons Whole Tunes'!B24*'Parsons Whole Tunes'!E24</f>
        <v>0</v>
      </c>
      <c r="B24">
        <f>'Semex Whole Tunes'!B24*'Semex Whole Tunes'!E24</f>
        <v>132</v>
      </c>
      <c r="C24">
        <f>'Bryan Whole Tunes'!B24*'Bryan Whole Tunes'!E24</f>
        <v>41</v>
      </c>
    </row>
    <row r="25" spans="1:3">
      <c r="A25">
        <f>'Parsons Whole Tunes'!B25*'Parsons Whole Tunes'!E25</f>
        <v>0</v>
      </c>
      <c r="B25">
        <f>'Semex Whole Tunes'!B25*'Semex Whole Tunes'!E25</f>
        <v>210</v>
      </c>
      <c r="C25">
        <f>'Bryan Whole Tunes'!B25*'Bryan Whole Tunes'!E25</f>
        <v>133</v>
      </c>
    </row>
    <row r="26" spans="1:3">
      <c r="A26">
        <f>'Parsons Whole Tunes'!B26*'Parsons Whole Tunes'!E26</f>
        <v>91</v>
      </c>
      <c r="B26">
        <f>'Semex Whole Tunes'!B26*'Semex Whole Tunes'!E26</f>
        <v>131</v>
      </c>
      <c r="C26">
        <f>'Bryan Whole Tunes'!B26*'Bryan Whole Tunes'!E26</f>
        <v>69</v>
      </c>
    </row>
    <row r="27" spans="1:3">
      <c r="A27">
        <f>'Parsons Whole Tunes'!B27*'Parsons Whole Tunes'!E27</f>
        <v>0</v>
      </c>
      <c r="B27">
        <f>'Semex Whole Tunes'!B27*'Semex Whole Tunes'!E27</f>
        <v>0</v>
      </c>
      <c r="C27">
        <f>'Bryan Whole Tunes'!B27*'Bryan Whole Tunes'!E27</f>
        <v>224</v>
      </c>
    </row>
    <row r="28" spans="1:3">
      <c r="A28">
        <f>'Parsons Whole Tunes'!B28*'Parsons Whole Tunes'!E28</f>
        <v>0</v>
      </c>
      <c r="B28">
        <f>'Semex Whole Tunes'!B28*'Semex Whole Tunes'!E28</f>
        <v>0</v>
      </c>
      <c r="C28">
        <f>'Bryan Whole Tunes'!B28*'Bryan Whole Tunes'!E28</f>
        <v>81</v>
      </c>
    </row>
    <row r="29" spans="1:3">
      <c r="A29">
        <f>'Parsons Whole Tunes'!B29*'Parsons Whole Tunes'!E29</f>
        <v>0</v>
      </c>
      <c r="B29">
        <f>'Semex Whole Tunes'!B29*'Semex Whole Tunes'!E29</f>
        <v>186</v>
      </c>
      <c r="C29">
        <f>'Bryan Whole Tunes'!B29*'Bryan Whole Tunes'!E29</f>
        <v>40</v>
      </c>
    </row>
    <row r="30" spans="1:3">
      <c r="A30">
        <f>'Parsons Whole Tunes'!B30*'Parsons Whole Tunes'!E30</f>
        <v>0</v>
      </c>
      <c r="B30">
        <f>'Semex Whole Tunes'!B30*'Semex Whole Tunes'!E30</f>
        <v>0</v>
      </c>
      <c r="C30">
        <f>'Bryan Whole Tunes'!B30*'Bryan Whole Tunes'!E30</f>
        <v>96</v>
      </c>
    </row>
    <row r="31" spans="1:3">
      <c r="A31">
        <f>'Parsons Whole Tunes'!B31*'Parsons Whole Tunes'!E31</f>
        <v>0</v>
      </c>
      <c r="B31">
        <f>'Semex Whole Tunes'!B31*'Semex Whole Tunes'!E31</f>
        <v>0</v>
      </c>
      <c r="C31">
        <f>'Bryan Whole Tunes'!B31*'Bryan Whole Tunes'!E31</f>
        <v>119</v>
      </c>
    </row>
    <row r="32" spans="1:3">
      <c r="A32">
        <f>'Parsons Whole Tunes'!B32*'Parsons Whole Tunes'!E32</f>
        <v>0</v>
      </c>
      <c r="B32">
        <f>'Semex Whole Tunes'!B32*'Semex Whole Tunes'!E32</f>
        <v>159</v>
      </c>
      <c r="C32">
        <f>'Bryan Whole Tunes'!B32*'Bryan Whole Tunes'!E32</f>
        <v>59</v>
      </c>
    </row>
    <row r="33" spans="1:3">
      <c r="A33">
        <f>'Parsons Whole Tunes'!B33*'Parsons Whole Tunes'!E33</f>
        <v>62</v>
      </c>
      <c r="B33">
        <f>'Semex Whole Tunes'!B33*'Semex Whole Tunes'!E33</f>
        <v>122</v>
      </c>
      <c r="C33">
        <f>'Bryan Whole Tunes'!B33*'Bryan Whole Tunes'!E33</f>
        <v>27</v>
      </c>
    </row>
    <row r="34" spans="1:3">
      <c r="A34">
        <f>'Parsons Whole Tunes'!B34*'Parsons Whole Tunes'!E34</f>
        <v>51</v>
      </c>
      <c r="B34">
        <f>'Semex Whole Tunes'!B34*'Semex Whole Tunes'!E34</f>
        <v>100</v>
      </c>
      <c r="C34">
        <f>'Bryan Whole Tunes'!B34*'Bryan Whole Tunes'!E34</f>
        <v>22</v>
      </c>
    </row>
    <row r="35" spans="1:3">
      <c r="A35">
        <f>'Parsons Whole Tunes'!B35*'Parsons Whole Tunes'!E35</f>
        <v>107</v>
      </c>
      <c r="B35">
        <f>'Semex Whole Tunes'!B35*'Semex Whole Tunes'!E35</f>
        <v>196</v>
      </c>
      <c r="C35">
        <f>'Bryan Whole Tunes'!B35*'Bryan Whole Tunes'!E35</f>
        <v>64</v>
      </c>
    </row>
    <row r="36" spans="1:3">
      <c r="A36">
        <f>'Parsons Whole Tunes'!B36*'Parsons Whole Tunes'!E36</f>
        <v>0</v>
      </c>
      <c r="B36">
        <f>'Semex Whole Tunes'!B36*'Semex Whole Tunes'!E36</f>
        <v>0</v>
      </c>
      <c r="C36">
        <f>'Bryan Whole Tunes'!B36*'Bryan Whole Tunes'!E36</f>
        <v>43</v>
      </c>
    </row>
    <row r="37" spans="1:3">
      <c r="A37">
        <f>'Parsons Whole Tunes'!B37*'Parsons Whole Tunes'!E37</f>
        <v>0</v>
      </c>
      <c r="B37">
        <f>'Semex Whole Tunes'!B37*'Semex Whole Tunes'!E37</f>
        <v>152</v>
      </c>
      <c r="C37">
        <f>'Bryan Whole Tunes'!B37*'Bryan Whole Tunes'!E37</f>
        <v>60</v>
      </c>
    </row>
    <row r="38" spans="1:3">
      <c r="A38">
        <f>'Parsons Whole Tunes'!B38*'Parsons Whole Tunes'!E38</f>
        <v>0</v>
      </c>
      <c r="B38">
        <f>'Semex Whole Tunes'!B38*'Semex Whole Tunes'!E38</f>
        <v>119</v>
      </c>
      <c r="C38">
        <f>'Bryan Whole Tunes'!B38*'Bryan Whole Tunes'!E38</f>
        <v>85</v>
      </c>
    </row>
    <row r="39" spans="1:3">
      <c r="A39">
        <f>'Parsons Whole Tunes'!B39*'Parsons Whole Tunes'!E39</f>
        <v>0</v>
      </c>
      <c r="B39">
        <f>'Semex Whole Tunes'!B39*'Semex Whole Tunes'!E39</f>
        <v>0</v>
      </c>
      <c r="C39">
        <f>'Bryan Whole Tunes'!B39*'Bryan Whole Tunes'!E39</f>
        <v>80</v>
      </c>
    </row>
    <row r="40" spans="1:3">
      <c r="A40">
        <f>'Parsons Whole Tunes'!B40*'Parsons Whole Tunes'!E40</f>
        <v>0</v>
      </c>
      <c r="B40">
        <f>'Semex Whole Tunes'!B40*'Semex Whole Tunes'!E40</f>
        <v>0</v>
      </c>
      <c r="C40">
        <f>'Bryan Whole Tunes'!B40*'Bryan Whole Tunes'!E40</f>
        <v>198</v>
      </c>
    </row>
    <row r="41" spans="1:3">
      <c r="A41">
        <f>'Parsons Whole Tunes'!B41*'Parsons Whole Tunes'!E41</f>
        <v>0</v>
      </c>
      <c r="B41">
        <f>'Semex Whole Tunes'!B41*'Semex Whole Tunes'!E41</f>
        <v>191</v>
      </c>
      <c r="C41">
        <f>'Bryan Whole Tunes'!B41*'Bryan Whole Tunes'!E41</f>
        <v>72</v>
      </c>
    </row>
    <row r="42" spans="1:3">
      <c r="A42">
        <f>'Parsons Whole Tunes'!B42*'Parsons Whole Tunes'!E42</f>
        <v>87</v>
      </c>
      <c r="B42">
        <f>'Semex Whole Tunes'!B42*'Semex Whole Tunes'!E42</f>
        <v>174</v>
      </c>
      <c r="C42">
        <f>'Bryan Whole Tunes'!B42*'Bryan Whole Tunes'!E42</f>
        <v>78</v>
      </c>
    </row>
    <row r="43" spans="1:3">
      <c r="A43">
        <f>'Parsons Whole Tunes'!B43*'Parsons Whole Tunes'!E43</f>
        <v>0</v>
      </c>
      <c r="B43">
        <f>'Semex Whole Tunes'!B43*'Semex Whole Tunes'!E43</f>
        <v>0</v>
      </c>
      <c r="C43">
        <f>'Bryan Whole Tunes'!B43*'Bryan Whole Tunes'!E43</f>
        <v>102</v>
      </c>
    </row>
    <row r="44" spans="1:3">
      <c r="A44">
        <f>'Parsons Whole Tunes'!B44*'Parsons Whole Tunes'!E44</f>
        <v>0</v>
      </c>
      <c r="B44">
        <f>'Semex Whole Tunes'!B44*'Semex Whole Tunes'!E44</f>
        <v>157</v>
      </c>
      <c r="C44">
        <f>'Bryan Whole Tunes'!B44*'Bryan Whole Tunes'!E44</f>
        <v>76</v>
      </c>
    </row>
    <row r="45" spans="1:3">
      <c r="A45">
        <f>'Parsons Whole Tunes'!B45*'Parsons Whole Tunes'!E45</f>
        <v>67</v>
      </c>
      <c r="B45">
        <f>'Semex Whole Tunes'!B45*'Semex Whole Tunes'!E45</f>
        <v>136</v>
      </c>
      <c r="C45">
        <f>'Bryan Whole Tunes'!B45*'Bryan Whole Tunes'!E45</f>
        <v>66</v>
      </c>
    </row>
    <row r="46" spans="1:3">
      <c r="A46">
        <f>'Parsons Whole Tunes'!B46*'Parsons Whole Tunes'!E46</f>
        <v>0</v>
      </c>
      <c r="B46">
        <f>'Semex Whole Tunes'!B46*'Semex Whole Tunes'!E46</f>
        <v>0</v>
      </c>
      <c r="C46">
        <f>'Bryan Whole Tunes'!B46*'Bryan Whole Tunes'!E46</f>
        <v>149</v>
      </c>
    </row>
    <row r="47" spans="1:3">
      <c r="A47">
        <f>'Parsons Whole Tunes'!B47*'Parsons Whole Tunes'!E47</f>
        <v>0</v>
      </c>
      <c r="B47">
        <f>'Semex Whole Tunes'!B47*'Semex Whole Tunes'!E47</f>
        <v>145</v>
      </c>
      <c r="C47">
        <f>'Bryan Whole Tunes'!B47*'Bryan Whole Tunes'!E47</f>
        <v>67</v>
      </c>
    </row>
    <row r="48" spans="1:3">
      <c r="A48">
        <f>'Parsons Whole Tunes'!B48*'Parsons Whole Tunes'!E48</f>
        <v>0</v>
      </c>
      <c r="B48">
        <f>'Semex Whole Tunes'!B48*'Semex Whole Tunes'!E48</f>
        <v>177</v>
      </c>
      <c r="C48">
        <f>'Bryan Whole Tunes'!B48*'Bryan Whole Tunes'!E48</f>
        <v>157</v>
      </c>
    </row>
    <row r="49" spans="1:3">
      <c r="A49">
        <f>'Parsons Whole Tunes'!B49*'Parsons Whole Tunes'!E49</f>
        <v>0</v>
      </c>
      <c r="B49">
        <f>'Semex Whole Tunes'!B49*'Semex Whole Tunes'!E49</f>
        <v>0</v>
      </c>
      <c r="C49">
        <f>'Bryan Whole Tunes'!B49*'Bryan Whole Tunes'!E49</f>
        <v>94</v>
      </c>
    </row>
    <row r="50" spans="1:3">
      <c r="A50">
        <f>'Parsons Whole Tunes'!B50*'Parsons Whole Tunes'!E50</f>
        <v>0</v>
      </c>
      <c r="B50">
        <f>'Semex Whole Tunes'!B50*'Semex Whole Tunes'!E50</f>
        <v>92</v>
      </c>
      <c r="C50">
        <f>'Bryan Whole Tunes'!B50*'Bryan Whole Tunes'!E50</f>
        <v>35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L104"/>
  <sheetViews>
    <sheetView topLeftCell="A88" workbookViewId="0">
      <selection activeCell="I107" sqref="I107"/>
    </sheetView>
  </sheetViews>
  <sheetFormatPr defaultColWidth="8.85546875" defaultRowHeight="15"/>
  <cols>
    <col min="1" max="1" width="8.28515625" style="31" customWidth="1"/>
    <col min="2" max="4" width="3" bestFit="1" customWidth="1"/>
    <col min="5" max="12" width="3.5703125" bestFit="1" customWidth="1"/>
  </cols>
  <sheetData>
    <row r="1" spans="1:12" s="2" customFormat="1">
      <c r="A1" s="28"/>
      <c r="B1" s="22"/>
      <c r="C1" s="22"/>
      <c r="D1" s="23"/>
      <c r="E1" s="34" t="s">
        <v>954</v>
      </c>
      <c r="F1" s="35"/>
      <c r="G1" s="35"/>
      <c r="H1" s="36"/>
      <c r="I1" s="34" t="s">
        <v>955</v>
      </c>
      <c r="J1" s="35"/>
      <c r="K1" s="35"/>
      <c r="L1" s="36"/>
    </row>
    <row r="2" spans="1:12" s="2" customFormat="1" ht="17.25">
      <c r="A2" s="29" t="s">
        <v>994</v>
      </c>
      <c r="B2" s="24" t="s">
        <v>940</v>
      </c>
      <c r="C2" s="24" t="s">
        <v>941</v>
      </c>
      <c r="D2" s="24" t="s">
        <v>942</v>
      </c>
      <c r="E2" s="24" t="s">
        <v>997</v>
      </c>
      <c r="F2" s="24" t="s">
        <v>998</v>
      </c>
      <c r="G2" s="24" t="s">
        <v>999</v>
      </c>
      <c r="H2" s="24" t="s">
        <v>1000</v>
      </c>
      <c r="I2" s="24" t="s">
        <v>997</v>
      </c>
      <c r="J2" s="24" t="s">
        <v>998</v>
      </c>
      <c r="K2" s="24" t="s">
        <v>999</v>
      </c>
      <c r="L2" s="24" t="s">
        <v>1000</v>
      </c>
    </row>
    <row r="3" spans="1:12">
      <c r="A3" s="30">
        <v>1</v>
      </c>
      <c r="B3" s="25">
        <f>'Parsons Whole Tunes'!B1</f>
        <v>1</v>
      </c>
      <c r="C3" s="25">
        <f>'Semex Whole Tunes'!B1</f>
        <v>1</v>
      </c>
      <c r="D3" s="25">
        <f>'Bryan Whole Tunes'!B1</f>
        <v>1</v>
      </c>
      <c r="E3" s="25">
        <f>IF(AND(IF(B3=0,TRUE,FALSE),IF(D3=0,TRUE,FALSE)),1,0)</f>
        <v>0</v>
      </c>
      <c r="F3" s="25">
        <f>IF(AND(IF(B3=0,TRUE,FALSE),IF(D3=1,TRUE,FALSE)),1,0)</f>
        <v>0</v>
      </c>
      <c r="G3" s="25">
        <f>IF(AND(IF(B3=1,TRUE,FALSE),IF(D3=0,TRUE,FALSE)),1,0)</f>
        <v>0</v>
      </c>
      <c r="H3" s="25">
        <f>IF(AND(IF(B3=1,TRUE,FALSE),IF(D3=1,TRUE,FALSE)),1,0)</f>
        <v>1</v>
      </c>
      <c r="I3" s="25">
        <f>IF(AND(IF(C3=0,TRUE,FALSE),IF(D3=0,TRUE,FALSE)),1,0)</f>
        <v>0</v>
      </c>
      <c r="J3" s="25">
        <f>IF(AND(IF(C3=0,TRUE,FALSE),IF(D3=1,TRUE,FALSE)),1,0)</f>
        <v>0</v>
      </c>
      <c r="K3" s="25">
        <f>IF(AND(IF(C3=1,TRUE,FALSE),IF(D3=0,TRUE,FALSE)),1,0)</f>
        <v>0</v>
      </c>
      <c r="L3" s="25">
        <f>IF(AND(IF(C3=1,TRUE,FALSE),IF(D3=1,TRUE,FALSE)),1,0)</f>
        <v>1</v>
      </c>
    </row>
    <row r="4" spans="1:12">
      <c r="A4" s="30">
        <v>2</v>
      </c>
      <c r="B4" s="25">
        <f>'Parsons Whole Tunes'!B2</f>
        <v>0</v>
      </c>
      <c r="C4" s="25">
        <f>'Semex Whole Tunes'!B2</f>
        <v>1</v>
      </c>
      <c r="D4" s="25">
        <f>'Bryan Whole Tunes'!B2</f>
        <v>1</v>
      </c>
      <c r="E4" s="25">
        <f t="shared" ref="E4:E67" si="0">IF(AND(IF(B4=0,TRUE,FALSE),IF(D4=0,TRUE,FALSE)),1,0)</f>
        <v>0</v>
      </c>
      <c r="F4" s="25">
        <f t="shared" ref="F4:F67" si="1">IF(AND(IF(B4=0,TRUE,FALSE),IF(D4=1,TRUE,FALSE)),1,0)</f>
        <v>1</v>
      </c>
      <c r="G4" s="25">
        <f t="shared" ref="G4:G67" si="2">IF(AND(IF(B4=1,TRUE,FALSE),IF(D4=0,TRUE,FALSE)),1,0)</f>
        <v>0</v>
      </c>
      <c r="H4" s="25">
        <f t="shared" ref="H4:H67" si="3">IF(AND(IF(B4=1,TRUE,FALSE),IF(D4=1,TRUE,FALSE)),1,0)</f>
        <v>0</v>
      </c>
      <c r="I4" s="25">
        <f t="shared" ref="I4:I67" si="4">IF(AND(IF(C4=0,TRUE,FALSE),IF(D4=0,TRUE,FALSE)),1,0)</f>
        <v>0</v>
      </c>
      <c r="J4" s="25">
        <f t="shared" ref="J4:J67" si="5">IF(AND(IF(C4=0,TRUE,FALSE),IF(D4=1,TRUE,FALSE)),1,0)</f>
        <v>0</v>
      </c>
      <c r="K4" s="25">
        <f t="shared" ref="K4:K67" si="6">IF(AND(IF(C4=1,TRUE,FALSE),IF(D4=0,TRUE,FALSE)),1,0)</f>
        <v>0</v>
      </c>
      <c r="L4" s="25">
        <f t="shared" ref="L4:L67" si="7">IF(AND(IF(C4=1,TRUE,FALSE),IF(D4=1,TRUE,FALSE)),1,0)</f>
        <v>1</v>
      </c>
    </row>
    <row r="5" spans="1:12">
      <c r="A5" s="30">
        <v>3</v>
      </c>
      <c r="B5" s="25">
        <f>'Parsons Whole Tunes'!B3</f>
        <v>1</v>
      </c>
      <c r="C5" s="25">
        <f>'Semex Whole Tunes'!B3</f>
        <v>1</v>
      </c>
      <c r="D5" s="25">
        <f>'Bryan Whole Tunes'!B3</f>
        <v>1</v>
      </c>
      <c r="E5" s="25">
        <f t="shared" si="0"/>
        <v>0</v>
      </c>
      <c r="F5" s="25">
        <f t="shared" si="1"/>
        <v>0</v>
      </c>
      <c r="G5" s="25">
        <f t="shared" si="2"/>
        <v>0</v>
      </c>
      <c r="H5" s="25">
        <f t="shared" si="3"/>
        <v>1</v>
      </c>
      <c r="I5" s="25">
        <f t="shared" si="4"/>
        <v>0</v>
      </c>
      <c r="J5" s="25">
        <f t="shared" si="5"/>
        <v>0</v>
      </c>
      <c r="K5" s="25">
        <f t="shared" si="6"/>
        <v>0</v>
      </c>
      <c r="L5" s="25">
        <f t="shared" si="7"/>
        <v>1</v>
      </c>
    </row>
    <row r="6" spans="1:12">
      <c r="A6" s="30">
        <v>4</v>
      </c>
      <c r="B6" s="25">
        <f>'Parsons Whole Tunes'!B4</f>
        <v>1</v>
      </c>
      <c r="C6" s="25">
        <f>'Semex Whole Tunes'!B4</f>
        <v>1</v>
      </c>
      <c r="D6" s="25">
        <f>'Bryan Whole Tunes'!B4</f>
        <v>1</v>
      </c>
      <c r="E6" s="25">
        <f t="shared" si="0"/>
        <v>0</v>
      </c>
      <c r="F6" s="25">
        <f t="shared" si="1"/>
        <v>0</v>
      </c>
      <c r="G6" s="25">
        <f t="shared" si="2"/>
        <v>0</v>
      </c>
      <c r="H6" s="25">
        <f t="shared" si="3"/>
        <v>1</v>
      </c>
      <c r="I6" s="25">
        <f t="shared" si="4"/>
        <v>0</v>
      </c>
      <c r="J6" s="25">
        <f t="shared" si="5"/>
        <v>0</v>
      </c>
      <c r="K6" s="25">
        <f t="shared" si="6"/>
        <v>0</v>
      </c>
      <c r="L6" s="25">
        <f t="shared" si="7"/>
        <v>1</v>
      </c>
    </row>
    <row r="7" spans="1:12">
      <c r="A7" s="30">
        <v>5</v>
      </c>
      <c r="B7" s="25">
        <f>'Parsons Whole Tunes'!B5</f>
        <v>0</v>
      </c>
      <c r="C7" s="25">
        <f>'Semex Whole Tunes'!B5</f>
        <v>0</v>
      </c>
      <c r="D7" s="25">
        <f>'Bryan Whole Tunes'!B5</f>
        <v>1</v>
      </c>
      <c r="E7" s="25">
        <f t="shared" si="0"/>
        <v>0</v>
      </c>
      <c r="F7" s="25">
        <f t="shared" si="1"/>
        <v>1</v>
      </c>
      <c r="G7" s="25">
        <f t="shared" si="2"/>
        <v>0</v>
      </c>
      <c r="H7" s="25">
        <f t="shared" si="3"/>
        <v>0</v>
      </c>
      <c r="I7" s="25">
        <f t="shared" si="4"/>
        <v>0</v>
      </c>
      <c r="J7" s="25">
        <f t="shared" si="5"/>
        <v>1</v>
      </c>
      <c r="K7" s="25">
        <f t="shared" si="6"/>
        <v>0</v>
      </c>
      <c r="L7" s="25">
        <f t="shared" si="7"/>
        <v>0</v>
      </c>
    </row>
    <row r="8" spans="1:12">
      <c r="A8" s="30">
        <v>6</v>
      </c>
      <c r="B8" s="25">
        <f>'Parsons Whole Tunes'!B6</f>
        <v>1</v>
      </c>
      <c r="C8" s="25">
        <f>'Semex Whole Tunes'!B6</f>
        <v>1</v>
      </c>
      <c r="D8" s="25">
        <f>'Bryan Whole Tunes'!B6</f>
        <v>1</v>
      </c>
      <c r="E8" s="25">
        <f t="shared" si="0"/>
        <v>0</v>
      </c>
      <c r="F8" s="25">
        <f t="shared" si="1"/>
        <v>0</v>
      </c>
      <c r="G8" s="25">
        <f t="shared" si="2"/>
        <v>0</v>
      </c>
      <c r="H8" s="25">
        <f t="shared" si="3"/>
        <v>1</v>
      </c>
      <c r="I8" s="25">
        <f t="shared" si="4"/>
        <v>0</v>
      </c>
      <c r="J8" s="25">
        <f t="shared" si="5"/>
        <v>0</v>
      </c>
      <c r="K8" s="25">
        <f t="shared" si="6"/>
        <v>0</v>
      </c>
      <c r="L8" s="25">
        <f t="shared" si="7"/>
        <v>1</v>
      </c>
    </row>
    <row r="9" spans="1:12">
      <c r="A9" s="30">
        <v>7</v>
      </c>
      <c r="B9" s="25">
        <f>'Parsons Whole Tunes'!B7</f>
        <v>0</v>
      </c>
      <c r="C9" s="25">
        <f>'Semex Whole Tunes'!B7</f>
        <v>1</v>
      </c>
      <c r="D9" s="25">
        <f>'Bryan Whole Tunes'!B7</f>
        <v>1</v>
      </c>
      <c r="E9" s="25">
        <f t="shared" si="0"/>
        <v>0</v>
      </c>
      <c r="F9" s="25">
        <f t="shared" si="1"/>
        <v>1</v>
      </c>
      <c r="G9" s="25">
        <f t="shared" si="2"/>
        <v>0</v>
      </c>
      <c r="H9" s="25">
        <f t="shared" si="3"/>
        <v>0</v>
      </c>
      <c r="I9" s="25">
        <f t="shared" si="4"/>
        <v>0</v>
      </c>
      <c r="J9" s="25">
        <f t="shared" si="5"/>
        <v>0</v>
      </c>
      <c r="K9" s="25">
        <f t="shared" si="6"/>
        <v>0</v>
      </c>
      <c r="L9" s="25">
        <f t="shared" si="7"/>
        <v>1</v>
      </c>
    </row>
    <row r="10" spans="1:12">
      <c r="A10" s="30">
        <v>8</v>
      </c>
      <c r="B10" s="25">
        <f>'Parsons Whole Tunes'!B8</f>
        <v>0</v>
      </c>
      <c r="C10" s="25">
        <f>'Semex Whole Tunes'!B8</f>
        <v>0</v>
      </c>
      <c r="D10" s="25">
        <f>'Bryan Whole Tunes'!B8</f>
        <v>1</v>
      </c>
      <c r="E10" s="25">
        <f t="shared" si="0"/>
        <v>0</v>
      </c>
      <c r="F10" s="25">
        <f t="shared" si="1"/>
        <v>1</v>
      </c>
      <c r="G10" s="25">
        <f t="shared" si="2"/>
        <v>0</v>
      </c>
      <c r="H10" s="25">
        <f t="shared" si="3"/>
        <v>0</v>
      </c>
      <c r="I10" s="25">
        <f t="shared" si="4"/>
        <v>0</v>
      </c>
      <c r="J10" s="25">
        <f t="shared" si="5"/>
        <v>1</v>
      </c>
      <c r="K10" s="25">
        <f t="shared" si="6"/>
        <v>0</v>
      </c>
      <c r="L10" s="25">
        <f t="shared" si="7"/>
        <v>0</v>
      </c>
    </row>
    <row r="11" spans="1:12">
      <c r="A11" s="30">
        <v>9</v>
      </c>
      <c r="B11" s="25">
        <f>'Parsons Whole Tunes'!B9</f>
        <v>0</v>
      </c>
      <c r="C11" s="25">
        <f>'Semex Whole Tunes'!B9</f>
        <v>0</v>
      </c>
      <c r="D11" s="25">
        <f>'Bryan Whole Tunes'!B9</f>
        <v>0</v>
      </c>
      <c r="E11" s="25">
        <f t="shared" si="0"/>
        <v>1</v>
      </c>
      <c r="F11" s="25">
        <f t="shared" si="1"/>
        <v>0</v>
      </c>
      <c r="G11" s="25">
        <f t="shared" si="2"/>
        <v>0</v>
      </c>
      <c r="H11" s="25">
        <f t="shared" si="3"/>
        <v>0</v>
      </c>
      <c r="I11" s="25">
        <f t="shared" si="4"/>
        <v>1</v>
      </c>
      <c r="J11" s="25">
        <f t="shared" si="5"/>
        <v>0</v>
      </c>
      <c r="K11" s="25">
        <f t="shared" si="6"/>
        <v>0</v>
      </c>
      <c r="L11" s="25">
        <f t="shared" si="7"/>
        <v>0</v>
      </c>
    </row>
    <row r="12" spans="1:12">
      <c r="A12" s="30">
        <v>10</v>
      </c>
      <c r="B12" s="25">
        <f>'Parsons Whole Tunes'!B10</f>
        <v>0</v>
      </c>
      <c r="C12" s="25">
        <f>'Semex Whole Tunes'!B10</f>
        <v>0</v>
      </c>
      <c r="D12" s="25">
        <f>'Bryan Whole Tunes'!B10</f>
        <v>1</v>
      </c>
      <c r="E12" s="25">
        <f t="shared" si="0"/>
        <v>0</v>
      </c>
      <c r="F12" s="25">
        <f t="shared" si="1"/>
        <v>1</v>
      </c>
      <c r="G12" s="25">
        <f t="shared" si="2"/>
        <v>0</v>
      </c>
      <c r="H12" s="25">
        <f t="shared" si="3"/>
        <v>0</v>
      </c>
      <c r="I12" s="25">
        <f t="shared" si="4"/>
        <v>0</v>
      </c>
      <c r="J12" s="25">
        <f t="shared" si="5"/>
        <v>1</v>
      </c>
      <c r="K12" s="25">
        <f t="shared" si="6"/>
        <v>0</v>
      </c>
      <c r="L12" s="25">
        <f t="shared" si="7"/>
        <v>0</v>
      </c>
    </row>
    <row r="13" spans="1:12">
      <c r="A13" s="30">
        <v>11</v>
      </c>
      <c r="B13" s="25">
        <f>'Parsons Whole Tunes'!B11</f>
        <v>0</v>
      </c>
      <c r="C13" s="25">
        <f>'Semex Whole Tunes'!B11</f>
        <v>0</v>
      </c>
      <c r="D13" s="25">
        <f>'Bryan Whole Tunes'!B11</f>
        <v>1</v>
      </c>
      <c r="E13" s="25">
        <f t="shared" si="0"/>
        <v>0</v>
      </c>
      <c r="F13" s="25">
        <f t="shared" si="1"/>
        <v>1</v>
      </c>
      <c r="G13" s="25">
        <f t="shared" si="2"/>
        <v>0</v>
      </c>
      <c r="H13" s="25">
        <f t="shared" si="3"/>
        <v>0</v>
      </c>
      <c r="I13" s="25">
        <f t="shared" si="4"/>
        <v>0</v>
      </c>
      <c r="J13" s="25">
        <f t="shared" si="5"/>
        <v>1</v>
      </c>
      <c r="K13" s="25">
        <f t="shared" si="6"/>
        <v>0</v>
      </c>
      <c r="L13" s="25">
        <f t="shared" si="7"/>
        <v>0</v>
      </c>
    </row>
    <row r="14" spans="1:12">
      <c r="A14" s="30">
        <v>12</v>
      </c>
      <c r="B14" s="25">
        <f>'Parsons Whole Tunes'!B12</f>
        <v>0</v>
      </c>
      <c r="C14" s="25">
        <f>'Semex Whole Tunes'!B12</f>
        <v>1</v>
      </c>
      <c r="D14" s="25">
        <f>'Bryan Whole Tunes'!B12</f>
        <v>1</v>
      </c>
      <c r="E14" s="25">
        <f t="shared" si="0"/>
        <v>0</v>
      </c>
      <c r="F14" s="25">
        <f t="shared" si="1"/>
        <v>1</v>
      </c>
      <c r="G14" s="25">
        <f t="shared" si="2"/>
        <v>0</v>
      </c>
      <c r="H14" s="25">
        <f t="shared" si="3"/>
        <v>0</v>
      </c>
      <c r="I14" s="25">
        <f t="shared" si="4"/>
        <v>0</v>
      </c>
      <c r="J14" s="25">
        <f t="shared" si="5"/>
        <v>0</v>
      </c>
      <c r="K14" s="25">
        <f t="shared" si="6"/>
        <v>0</v>
      </c>
      <c r="L14" s="25">
        <f t="shared" si="7"/>
        <v>1</v>
      </c>
    </row>
    <row r="15" spans="1:12">
      <c r="A15" s="30">
        <v>13</v>
      </c>
      <c r="B15" s="25">
        <f>'Parsons Whole Tunes'!B13</f>
        <v>0</v>
      </c>
      <c r="C15" s="25">
        <f>'Semex Whole Tunes'!B13</f>
        <v>0</v>
      </c>
      <c r="D15" s="25">
        <f>'Bryan Whole Tunes'!B13</f>
        <v>1</v>
      </c>
      <c r="E15" s="25">
        <f t="shared" si="0"/>
        <v>0</v>
      </c>
      <c r="F15" s="25">
        <f t="shared" si="1"/>
        <v>1</v>
      </c>
      <c r="G15" s="25">
        <f t="shared" si="2"/>
        <v>0</v>
      </c>
      <c r="H15" s="25">
        <f t="shared" si="3"/>
        <v>0</v>
      </c>
      <c r="I15" s="25">
        <f t="shared" si="4"/>
        <v>0</v>
      </c>
      <c r="J15" s="25">
        <f t="shared" si="5"/>
        <v>1</v>
      </c>
      <c r="K15" s="25">
        <f t="shared" si="6"/>
        <v>0</v>
      </c>
      <c r="L15" s="25">
        <f t="shared" si="7"/>
        <v>0</v>
      </c>
    </row>
    <row r="16" spans="1:12">
      <c r="A16" s="30">
        <v>14</v>
      </c>
      <c r="B16" s="25">
        <f>'Parsons Whole Tunes'!B14</f>
        <v>0</v>
      </c>
      <c r="C16" s="25">
        <f>'Semex Whole Tunes'!B14</f>
        <v>1</v>
      </c>
      <c r="D16" s="25">
        <f>'Bryan Whole Tunes'!B14</f>
        <v>1</v>
      </c>
      <c r="E16" s="25">
        <f t="shared" si="0"/>
        <v>0</v>
      </c>
      <c r="F16" s="25">
        <f t="shared" si="1"/>
        <v>1</v>
      </c>
      <c r="G16" s="25">
        <f t="shared" si="2"/>
        <v>0</v>
      </c>
      <c r="H16" s="25">
        <f t="shared" si="3"/>
        <v>0</v>
      </c>
      <c r="I16" s="25">
        <f t="shared" si="4"/>
        <v>0</v>
      </c>
      <c r="J16" s="25">
        <f t="shared" si="5"/>
        <v>0</v>
      </c>
      <c r="K16" s="25">
        <f t="shared" si="6"/>
        <v>0</v>
      </c>
      <c r="L16" s="25">
        <f t="shared" si="7"/>
        <v>1</v>
      </c>
    </row>
    <row r="17" spans="1:12">
      <c r="A17" s="30">
        <v>15</v>
      </c>
      <c r="B17" s="25">
        <f>'Parsons Whole Tunes'!B15</f>
        <v>0</v>
      </c>
      <c r="C17" s="25">
        <f>'Semex Whole Tunes'!B15</f>
        <v>0</v>
      </c>
      <c r="D17" s="25">
        <f>'Bryan Whole Tunes'!B15</f>
        <v>1</v>
      </c>
      <c r="E17" s="25">
        <f t="shared" si="0"/>
        <v>0</v>
      </c>
      <c r="F17" s="25">
        <f t="shared" si="1"/>
        <v>1</v>
      </c>
      <c r="G17" s="25">
        <f t="shared" si="2"/>
        <v>0</v>
      </c>
      <c r="H17" s="25">
        <f t="shared" si="3"/>
        <v>0</v>
      </c>
      <c r="I17" s="25">
        <f t="shared" si="4"/>
        <v>0</v>
      </c>
      <c r="J17" s="25">
        <f t="shared" si="5"/>
        <v>1</v>
      </c>
      <c r="K17" s="25">
        <f t="shared" si="6"/>
        <v>0</v>
      </c>
      <c r="L17" s="25">
        <f t="shared" si="7"/>
        <v>0</v>
      </c>
    </row>
    <row r="18" spans="1:12">
      <c r="A18" s="30">
        <v>16</v>
      </c>
      <c r="B18" s="25">
        <f>'Parsons Whole Tunes'!B16</f>
        <v>0</v>
      </c>
      <c r="C18" s="25">
        <f>'Semex Whole Tunes'!B16</f>
        <v>0</v>
      </c>
      <c r="D18" s="25">
        <f>'Bryan Whole Tunes'!B16</f>
        <v>1</v>
      </c>
      <c r="E18" s="25">
        <f t="shared" si="0"/>
        <v>0</v>
      </c>
      <c r="F18" s="25">
        <f t="shared" si="1"/>
        <v>1</v>
      </c>
      <c r="G18" s="25">
        <f t="shared" si="2"/>
        <v>0</v>
      </c>
      <c r="H18" s="25">
        <f t="shared" si="3"/>
        <v>0</v>
      </c>
      <c r="I18" s="25">
        <f t="shared" si="4"/>
        <v>0</v>
      </c>
      <c r="J18" s="25">
        <f t="shared" si="5"/>
        <v>1</v>
      </c>
      <c r="K18" s="25">
        <f t="shared" si="6"/>
        <v>0</v>
      </c>
      <c r="L18" s="25">
        <f t="shared" si="7"/>
        <v>0</v>
      </c>
    </row>
    <row r="19" spans="1:12">
      <c r="A19" s="30">
        <v>17</v>
      </c>
      <c r="B19" s="25">
        <f>'Parsons Whole Tunes'!B17</f>
        <v>0</v>
      </c>
      <c r="C19" s="25">
        <f>'Semex Whole Tunes'!B17</f>
        <v>0</v>
      </c>
      <c r="D19" s="25">
        <f>'Bryan Whole Tunes'!B17</f>
        <v>0</v>
      </c>
      <c r="E19" s="25">
        <f t="shared" si="0"/>
        <v>1</v>
      </c>
      <c r="F19" s="25">
        <f t="shared" si="1"/>
        <v>0</v>
      </c>
      <c r="G19" s="25">
        <f t="shared" si="2"/>
        <v>0</v>
      </c>
      <c r="H19" s="25">
        <f t="shared" si="3"/>
        <v>0</v>
      </c>
      <c r="I19" s="25">
        <f t="shared" si="4"/>
        <v>1</v>
      </c>
      <c r="J19" s="25">
        <f t="shared" si="5"/>
        <v>0</v>
      </c>
      <c r="K19" s="25">
        <f t="shared" si="6"/>
        <v>0</v>
      </c>
      <c r="L19" s="25">
        <f t="shared" si="7"/>
        <v>0</v>
      </c>
    </row>
    <row r="20" spans="1:12">
      <c r="A20" s="30">
        <v>18</v>
      </c>
      <c r="B20" s="25">
        <f>'Parsons Whole Tunes'!B18</f>
        <v>0</v>
      </c>
      <c r="C20" s="25">
        <f>'Semex Whole Tunes'!B18</f>
        <v>0</v>
      </c>
      <c r="D20" s="25">
        <f>'Bryan Whole Tunes'!B18</f>
        <v>0</v>
      </c>
      <c r="E20" s="25">
        <f t="shared" si="0"/>
        <v>1</v>
      </c>
      <c r="F20" s="25">
        <f t="shared" si="1"/>
        <v>0</v>
      </c>
      <c r="G20" s="25">
        <f t="shared" si="2"/>
        <v>0</v>
      </c>
      <c r="H20" s="25">
        <f t="shared" si="3"/>
        <v>0</v>
      </c>
      <c r="I20" s="25">
        <f t="shared" si="4"/>
        <v>1</v>
      </c>
      <c r="J20" s="25">
        <f t="shared" si="5"/>
        <v>0</v>
      </c>
      <c r="K20" s="25">
        <f t="shared" si="6"/>
        <v>0</v>
      </c>
      <c r="L20" s="25">
        <f t="shared" si="7"/>
        <v>0</v>
      </c>
    </row>
    <row r="21" spans="1:12">
      <c r="A21" s="30">
        <v>19</v>
      </c>
      <c r="B21" s="25">
        <f>'Parsons Whole Tunes'!B19</f>
        <v>0</v>
      </c>
      <c r="C21" s="25">
        <f>'Semex Whole Tunes'!B19</f>
        <v>1</v>
      </c>
      <c r="D21" s="25">
        <f>'Bryan Whole Tunes'!B19</f>
        <v>1</v>
      </c>
      <c r="E21" s="25">
        <f t="shared" si="0"/>
        <v>0</v>
      </c>
      <c r="F21" s="25">
        <f t="shared" si="1"/>
        <v>1</v>
      </c>
      <c r="G21" s="25">
        <f t="shared" si="2"/>
        <v>0</v>
      </c>
      <c r="H21" s="25">
        <f t="shared" si="3"/>
        <v>0</v>
      </c>
      <c r="I21" s="25">
        <f t="shared" si="4"/>
        <v>0</v>
      </c>
      <c r="J21" s="25">
        <f t="shared" si="5"/>
        <v>0</v>
      </c>
      <c r="K21" s="25">
        <f t="shared" si="6"/>
        <v>0</v>
      </c>
      <c r="L21" s="25">
        <f t="shared" si="7"/>
        <v>1</v>
      </c>
    </row>
    <row r="22" spans="1:12">
      <c r="A22" s="30">
        <v>20</v>
      </c>
      <c r="B22" s="25">
        <f>'Parsons Whole Tunes'!B20</f>
        <v>0</v>
      </c>
      <c r="C22" s="25">
        <f>'Semex Whole Tunes'!B20</f>
        <v>0</v>
      </c>
      <c r="D22" s="25">
        <f>'Bryan Whole Tunes'!B20</f>
        <v>1</v>
      </c>
      <c r="E22" s="25">
        <f t="shared" si="0"/>
        <v>0</v>
      </c>
      <c r="F22" s="25">
        <f t="shared" si="1"/>
        <v>1</v>
      </c>
      <c r="G22" s="25">
        <f t="shared" si="2"/>
        <v>0</v>
      </c>
      <c r="H22" s="25">
        <f t="shared" si="3"/>
        <v>0</v>
      </c>
      <c r="I22" s="25">
        <f t="shared" si="4"/>
        <v>0</v>
      </c>
      <c r="J22" s="25">
        <f t="shared" si="5"/>
        <v>1</v>
      </c>
      <c r="K22" s="25">
        <f t="shared" si="6"/>
        <v>0</v>
      </c>
      <c r="L22" s="25">
        <f t="shared" si="7"/>
        <v>0</v>
      </c>
    </row>
    <row r="23" spans="1:12">
      <c r="A23" s="30">
        <v>21</v>
      </c>
      <c r="B23" s="25">
        <f>'Parsons Whole Tunes'!B21</f>
        <v>0</v>
      </c>
      <c r="C23" s="25">
        <f>'Semex Whole Tunes'!B21</f>
        <v>1</v>
      </c>
      <c r="D23" s="25">
        <f>'Bryan Whole Tunes'!B21</f>
        <v>1</v>
      </c>
      <c r="E23" s="25">
        <f t="shared" si="0"/>
        <v>0</v>
      </c>
      <c r="F23" s="25">
        <f t="shared" si="1"/>
        <v>1</v>
      </c>
      <c r="G23" s="25">
        <f t="shared" si="2"/>
        <v>0</v>
      </c>
      <c r="H23" s="25">
        <f t="shared" si="3"/>
        <v>0</v>
      </c>
      <c r="I23" s="25">
        <f t="shared" si="4"/>
        <v>0</v>
      </c>
      <c r="J23" s="25">
        <f t="shared" si="5"/>
        <v>0</v>
      </c>
      <c r="K23" s="25">
        <f t="shared" si="6"/>
        <v>0</v>
      </c>
      <c r="L23" s="25">
        <f t="shared" si="7"/>
        <v>1</v>
      </c>
    </row>
    <row r="24" spans="1:12">
      <c r="A24" s="30">
        <v>22</v>
      </c>
      <c r="B24" s="25">
        <f>'Parsons Whole Tunes'!B22</f>
        <v>0</v>
      </c>
      <c r="C24" s="25">
        <f>'Semex Whole Tunes'!B22</f>
        <v>0</v>
      </c>
      <c r="D24" s="25">
        <f>'Bryan Whole Tunes'!B22</f>
        <v>1</v>
      </c>
      <c r="E24" s="25">
        <f t="shared" si="0"/>
        <v>0</v>
      </c>
      <c r="F24" s="25">
        <f t="shared" si="1"/>
        <v>1</v>
      </c>
      <c r="G24" s="25">
        <f t="shared" si="2"/>
        <v>0</v>
      </c>
      <c r="H24" s="25">
        <f t="shared" si="3"/>
        <v>0</v>
      </c>
      <c r="I24" s="25">
        <f t="shared" si="4"/>
        <v>0</v>
      </c>
      <c r="J24" s="25">
        <f t="shared" si="5"/>
        <v>1</v>
      </c>
      <c r="K24" s="25">
        <f t="shared" si="6"/>
        <v>0</v>
      </c>
      <c r="L24" s="25">
        <f t="shared" si="7"/>
        <v>0</v>
      </c>
    </row>
    <row r="25" spans="1:12">
      <c r="A25" s="30">
        <v>23</v>
      </c>
      <c r="B25" s="25">
        <f>'Parsons Whole Tunes'!B23</f>
        <v>0</v>
      </c>
      <c r="C25" s="25">
        <f>'Semex Whole Tunes'!B23</f>
        <v>1</v>
      </c>
      <c r="D25" s="25">
        <f>'Bryan Whole Tunes'!B23</f>
        <v>1</v>
      </c>
      <c r="E25" s="25">
        <f t="shared" si="0"/>
        <v>0</v>
      </c>
      <c r="F25" s="25">
        <f t="shared" si="1"/>
        <v>1</v>
      </c>
      <c r="G25" s="25">
        <f t="shared" si="2"/>
        <v>0</v>
      </c>
      <c r="H25" s="25">
        <f t="shared" si="3"/>
        <v>0</v>
      </c>
      <c r="I25" s="25">
        <f t="shared" si="4"/>
        <v>0</v>
      </c>
      <c r="J25" s="25">
        <f t="shared" si="5"/>
        <v>0</v>
      </c>
      <c r="K25" s="25">
        <f t="shared" si="6"/>
        <v>0</v>
      </c>
      <c r="L25" s="25">
        <f t="shared" si="7"/>
        <v>1</v>
      </c>
    </row>
    <row r="26" spans="1:12">
      <c r="A26" s="30">
        <v>24</v>
      </c>
      <c r="B26" s="25">
        <f>'Parsons Whole Tunes'!B24</f>
        <v>0</v>
      </c>
      <c r="C26" s="25">
        <f>'Semex Whole Tunes'!B24</f>
        <v>1</v>
      </c>
      <c r="D26" s="25">
        <f>'Bryan Whole Tunes'!B24</f>
        <v>1</v>
      </c>
      <c r="E26" s="25">
        <f t="shared" si="0"/>
        <v>0</v>
      </c>
      <c r="F26" s="25">
        <f t="shared" si="1"/>
        <v>1</v>
      </c>
      <c r="G26" s="25">
        <f t="shared" si="2"/>
        <v>0</v>
      </c>
      <c r="H26" s="25">
        <f t="shared" si="3"/>
        <v>0</v>
      </c>
      <c r="I26" s="25">
        <f t="shared" si="4"/>
        <v>0</v>
      </c>
      <c r="J26" s="25">
        <f t="shared" si="5"/>
        <v>0</v>
      </c>
      <c r="K26" s="25">
        <f t="shared" si="6"/>
        <v>0</v>
      </c>
      <c r="L26" s="25">
        <f t="shared" si="7"/>
        <v>1</v>
      </c>
    </row>
    <row r="27" spans="1:12">
      <c r="A27" s="30">
        <v>25</v>
      </c>
      <c r="B27" s="25">
        <f>'Parsons Whole Tunes'!B25</f>
        <v>0</v>
      </c>
      <c r="C27" s="25">
        <f>'Semex Whole Tunes'!B25</f>
        <v>1</v>
      </c>
      <c r="D27" s="25">
        <f>'Bryan Whole Tunes'!B25</f>
        <v>1</v>
      </c>
      <c r="E27" s="25">
        <f t="shared" si="0"/>
        <v>0</v>
      </c>
      <c r="F27" s="25">
        <f t="shared" si="1"/>
        <v>1</v>
      </c>
      <c r="G27" s="25">
        <f t="shared" si="2"/>
        <v>0</v>
      </c>
      <c r="H27" s="25">
        <f t="shared" si="3"/>
        <v>0</v>
      </c>
      <c r="I27" s="25">
        <f t="shared" si="4"/>
        <v>0</v>
      </c>
      <c r="J27" s="25">
        <f t="shared" si="5"/>
        <v>0</v>
      </c>
      <c r="K27" s="25">
        <f t="shared" si="6"/>
        <v>0</v>
      </c>
      <c r="L27" s="25">
        <f t="shared" si="7"/>
        <v>1</v>
      </c>
    </row>
    <row r="28" spans="1:12">
      <c r="A28" s="30">
        <v>26</v>
      </c>
      <c r="B28" s="25">
        <f>'Parsons Whole Tunes'!B26</f>
        <v>1</v>
      </c>
      <c r="C28" s="25">
        <f>'Semex Whole Tunes'!B26</f>
        <v>1</v>
      </c>
      <c r="D28" s="25">
        <f>'Bryan Whole Tunes'!B26</f>
        <v>1</v>
      </c>
      <c r="E28" s="25">
        <f t="shared" si="0"/>
        <v>0</v>
      </c>
      <c r="F28" s="25">
        <f t="shared" si="1"/>
        <v>0</v>
      </c>
      <c r="G28" s="25">
        <f t="shared" si="2"/>
        <v>0</v>
      </c>
      <c r="H28" s="25">
        <f t="shared" si="3"/>
        <v>1</v>
      </c>
      <c r="I28" s="25">
        <f t="shared" si="4"/>
        <v>0</v>
      </c>
      <c r="J28" s="25">
        <f t="shared" si="5"/>
        <v>0</v>
      </c>
      <c r="K28" s="25">
        <f t="shared" si="6"/>
        <v>0</v>
      </c>
      <c r="L28" s="25">
        <f t="shared" si="7"/>
        <v>1</v>
      </c>
    </row>
    <row r="29" spans="1:12">
      <c r="A29" s="30">
        <v>27</v>
      </c>
      <c r="B29" s="25">
        <f>'Parsons Whole Tunes'!B27</f>
        <v>0</v>
      </c>
      <c r="C29" s="25">
        <f>'Semex Whole Tunes'!B27</f>
        <v>0</v>
      </c>
      <c r="D29" s="25">
        <f>'Bryan Whole Tunes'!B27</f>
        <v>1</v>
      </c>
      <c r="E29" s="25">
        <f t="shared" si="0"/>
        <v>0</v>
      </c>
      <c r="F29" s="25">
        <f t="shared" si="1"/>
        <v>1</v>
      </c>
      <c r="G29" s="25">
        <f t="shared" si="2"/>
        <v>0</v>
      </c>
      <c r="H29" s="25">
        <f t="shared" si="3"/>
        <v>0</v>
      </c>
      <c r="I29" s="25">
        <f t="shared" si="4"/>
        <v>0</v>
      </c>
      <c r="J29" s="25">
        <f t="shared" si="5"/>
        <v>1</v>
      </c>
      <c r="K29" s="25">
        <f t="shared" si="6"/>
        <v>0</v>
      </c>
      <c r="L29" s="25">
        <f t="shared" si="7"/>
        <v>0</v>
      </c>
    </row>
    <row r="30" spans="1:12">
      <c r="A30" s="30">
        <v>28</v>
      </c>
      <c r="B30" s="25">
        <f>'Parsons Whole Tunes'!B28</f>
        <v>0</v>
      </c>
      <c r="C30" s="25">
        <f>'Semex Whole Tunes'!B28</f>
        <v>0</v>
      </c>
      <c r="D30" s="25">
        <f>'Bryan Whole Tunes'!B28</f>
        <v>1</v>
      </c>
      <c r="E30" s="25">
        <f t="shared" si="0"/>
        <v>0</v>
      </c>
      <c r="F30" s="25">
        <f t="shared" si="1"/>
        <v>1</v>
      </c>
      <c r="G30" s="25">
        <f t="shared" si="2"/>
        <v>0</v>
      </c>
      <c r="H30" s="25">
        <f t="shared" si="3"/>
        <v>0</v>
      </c>
      <c r="I30" s="25">
        <f t="shared" si="4"/>
        <v>0</v>
      </c>
      <c r="J30" s="25">
        <f t="shared" si="5"/>
        <v>1</v>
      </c>
      <c r="K30" s="25">
        <f t="shared" si="6"/>
        <v>0</v>
      </c>
      <c r="L30" s="25">
        <f t="shared" si="7"/>
        <v>0</v>
      </c>
    </row>
    <row r="31" spans="1:12">
      <c r="A31" s="30">
        <v>29</v>
      </c>
      <c r="B31" s="25">
        <f>'Parsons Whole Tunes'!B29</f>
        <v>0</v>
      </c>
      <c r="C31" s="25">
        <f>'Semex Whole Tunes'!B29</f>
        <v>1</v>
      </c>
      <c r="D31" s="25">
        <f>'Bryan Whole Tunes'!B29</f>
        <v>1</v>
      </c>
      <c r="E31" s="25">
        <f t="shared" si="0"/>
        <v>0</v>
      </c>
      <c r="F31" s="25">
        <f t="shared" si="1"/>
        <v>1</v>
      </c>
      <c r="G31" s="25">
        <f t="shared" si="2"/>
        <v>0</v>
      </c>
      <c r="H31" s="25">
        <f t="shared" si="3"/>
        <v>0</v>
      </c>
      <c r="I31" s="25">
        <f t="shared" si="4"/>
        <v>0</v>
      </c>
      <c r="J31" s="25">
        <f t="shared" si="5"/>
        <v>0</v>
      </c>
      <c r="K31" s="25">
        <f t="shared" si="6"/>
        <v>0</v>
      </c>
      <c r="L31" s="25">
        <f t="shared" si="7"/>
        <v>1</v>
      </c>
    </row>
    <row r="32" spans="1:12">
      <c r="A32" s="30">
        <v>30</v>
      </c>
      <c r="B32" s="25">
        <f>'Parsons Whole Tunes'!B30</f>
        <v>0</v>
      </c>
      <c r="C32" s="25">
        <f>'Semex Whole Tunes'!B30</f>
        <v>0</v>
      </c>
      <c r="D32" s="25">
        <f>'Bryan Whole Tunes'!B30</f>
        <v>1</v>
      </c>
      <c r="E32" s="25">
        <f t="shared" si="0"/>
        <v>0</v>
      </c>
      <c r="F32" s="25">
        <f t="shared" si="1"/>
        <v>1</v>
      </c>
      <c r="G32" s="25">
        <f t="shared" si="2"/>
        <v>0</v>
      </c>
      <c r="H32" s="25">
        <f t="shared" si="3"/>
        <v>0</v>
      </c>
      <c r="I32" s="25">
        <f t="shared" si="4"/>
        <v>0</v>
      </c>
      <c r="J32" s="25">
        <f t="shared" si="5"/>
        <v>1</v>
      </c>
      <c r="K32" s="25">
        <f t="shared" si="6"/>
        <v>0</v>
      </c>
      <c r="L32" s="25">
        <f t="shared" si="7"/>
        <v>0</v>
      </c>
    </row>
    <row r="33" spans="1:12">
      <c r="A33" s="30">
        <v>31</v>
      </c>
      <c r="B33" s="25">
        <f>'Parsons Whole Tunes'!B31</f>
        <v>0</v>
      </c>
      <c r="C33" s="25">
        <f>'Semex Whole Tunes'!B31</f>
        <v>0</v>
      </c>
      <c r="D33" s="25">
        <f>'Bryan Whole Tunes'!B31</f>
        <v>1</v>
      </c>
      <c r="E33" s="25">
        <f t="shared" si="0"/>
        <v>0</v>
      </c>
      <c r="F33" s="25">
        <f t="shared" si="1"/>
        <v>1</v>
      </c>
      <c r="G33" s="25">
        <f t="shared" si="2"/>
        <v>0</v>
      </c>
      <c r="H33" s="25">
        <f t="shared" si="3"/>
        <v>0</v>
      </c>
      <c r="I33" s="25">
        <f t="shared" si="4"/>
        <v>0</v>
      </c>
      <c r="J33" s="25">
        <f t="shared" si="5"/>
        <v>1</v>
      </c>
      <c r="K33" s="25">
        <f t="shared" si="6"/>
        <v>0</v>
      </c>
      <c r="L33" s="25">
        <f t="shared" si="7"/>
        <v>0</v>
      </c>
    </row>
    <row r="34" spans="1:12">
      <c r="A34" s="30">
        <v>32</v>
      </c>
      <c r="B34" s="25">
        <f>'Parsons Whole Tunes'!B32</f>
        <v>0</v>
      </c>
      <c r="C34" s="25">
        <f>'Semex Whole Tunes'!B32</f>
        <v>1</v>
      </c>
      <c r="D34" s="25">
        <f>'Bryan Whole Tunes'!B32</f>
        <v>1</v>
      </c>
      <c r="E34" s="25">
        <f t="shared" si="0"/>
        <v>0</v>
      </c>
      <c r="F34" s="25">
        <f t="shared" si="1"/>
        <v>1</v>
      </c>
      <c r="G34" s="25">
        <f t="shared" si="2"/>
        <v>0</v>
      </c>
      <c r="H34" s="25">
        <f t="shared" si="3"/>
        <v>0</v>
      </c>
      <c r="I34" s="25">
        <f t="shared" si="4"/>
        <v>0</v>
      </c>
      <c r="J34" s="25">
        <f t="shared" si="5"/>
        <v>0</v>
      </c>
      <c r="K34" s="25">
        <f t="shared" si="6"/>
        <v>0</v>
      </c>
      <c r="L34" s="25">
        <f t="shared" si="7"/>
        <v>1</v>
      </c>
    </row>
    <row r="35" spans="1:12">
      <c r="A35" s="30">
        <v>33</v>
      </c>
      <c r="B35" s="25">
        <f>'Parsons Whole Tunes'!B33</f>
        <v>1</v>
      </c>
      <c r="C35" s="25">
        <f>'Semex Whole Tunes'!B33</f>
        <v>1</v>
      </c>
      <c r="D35" s="25">
        <f>'Bryan Whole Tunes'!B33</f>
        <v>1</v>
      </c>
      <c r="E35" s="25">
        <f t="shared" si="0"/>
        <v>0</v>
      </c>
      <c r="F35" s="25">
        <f t="shared" si="1"/>
        <v>0</v>
      </c>
      <c r="G35" s="25">
        <f t="shared" si="2"/>
        <v>0</v>
      </c>
      <c r="H35" s="25">
        <f t="shared" si="3"/>
        <v>1</v>
      </c>
      <c r="I35" s="25">
        <f t="shared" si="4"/>
        <v>0</v>
      </c>
      <c r="J35" s="25">
        <f t="shared" si="5"/>
        <v>0</v>
      </c>
      <c r="K35" s="25">
        <f t="shared" si="6"/>
        <v>0</v>
      </c>
      <c r="L35" s="25">
        <f t="shared" si="7"/>
        <v>1</v>
      </c>
    </row>
    <row r="36" spans="1:12">
      <c r="A36" s="30">
        <v>34</v>
      </c>
      <c r="B36" s="25">
        <f>'Parsons Whole Tunes'!B34</f>
        <v>1</v>
      </c>
      <c r="C36" s="25">
        <f>'Semex Whole Tunes'!B34</f>
        <v>1</v>
      </c>
      <c r="D36" s="25">
        <f>'Bryan Whole Tunes'!B34</f>
        <v>1</v>
      </c>
      <c r="E36" s="25">
        <f t="shared" si="0"/>
        <v>0</v>
      </c>
      <c r="F36" s="25">
        <f t="shared" si="1"/>
        <v>0</v>
      </c>
      <c r="G36" s="25">
        <f t="shared" si="2"/>
        <v>0</v>
      </c>
      <c r="H36" s="25">
        <f t="shared" si="3"/>
        <v>1</v>
      </c>
      <c r="I36" s="25">
        <f t="shared" si="4"/>
        <v>0</v>
      </c>
      <c r="J36" s="25">
        <f t="shared" si="5"/>
        <v>0</v>
      </c>
      <c r="K36" s="25">
        <f t="shared" si="6"/>
        <v>0</v>
      </c>
      <c r="L36" s="25">
        <f t="shared" si="7"/>
        <v>1</v>
      </c>
    </row>
    <row r="37" spans="1:12">
      <c r="A37" s="30">
        <v>35</v>
      </c>
      <c r="B37" s="25">
        <f>'Parsons Whole Tunes'!B35</f>
        <v>1</v>
      </c>
      <c r="C37" s="25">
        <f>'Semex Whole Tunes'!B35</f>
        <v>1</v>
      </c>
      <c r="D37" s="25">
        <f>'Bryan Whole Tunes'!B35</f>
        <v>1</v>
      </c>
      <c r="E37" s="25">
        <f t="shared" si="0"/>
        <v>0</v>
      </c>
      <c r="F37" s="25">
        <f t="shared" si="1"/>
        <v>0</v>
      </c>
      <c r="G37" s="25">
        <f t="shared" si="2"/>
        <v>0</v>
      </c>
      <c r="H37" s="25">
        <f t="shared" si="3"/>
        <v>1</v>
      </c>
      <c r="I37" s="25">
        <f t="shared" si="4"/>
        <v>0</v>
      </c>
      <c r="J37" s="25">
        <f t="shared" si="5"/>
        <v>0</v>
      </c>
      <c r="K37" s="25">
        <f t="shared" si="6"/>
        <v>0</v>
      </c>
      <c r="L37" s="25">
        <f t="shared" si="7"/>
        <v>1</v>
      </c>
    </row>
    <row r="38" spans="1:12">
      <c r="A38" s="30">
        <v>36</v>
      </c>
      <c r="B38" s="25">
        <f>'Parsons Whole Tunes'!B36</f>
        <v>0</v>
      </c>
      <c r="C38" s="25">
        <f>'Semex Whole Tunes'!B36</f>
        <v>0</v>
      </c>
      <c r="D38" s="25">
        <f>'Bryan Whole Tunes'!B36</f>
        <v>1</v>
      </c>
      <c r="E38" s="25">
        <f t="shared" si="0"/>
        <v>0</v>
      </c>
      <c r="F38" s="25">
        <f t="shared" si="1"/>
        <v>1</v>
      </c>
      <c r="G38" s="25">
        <f t="shared" si="2"/>
        <v>0</v>
      </c>
      <c r="H38" s="25">
        <f t="shared" si="3"/>
        <v>0</v>
      </c>
      <c r="I38" s="25">
        <f t="shared" si="4"/>
        <v>0</v>
      </c>
      <c r="J38" s="25">
        <f t="shared" si="5"/>
        <v>1</v>
      </c>
      <c r="K38" s="25">
        <f t="shared" si="6"/>
        <v>0</v>
      </c>
      <c r="L38" s="25">
        <f t="shared" si="7"/>
        <v>0</v>
      </c>
    </row>
    <row r="39" spans="1:12">
      <c r="A39" s="30">
        <v>37</v>
      </c>
      <c r="B39" s="25">
        <f>'Parsons Whole Tunes'!B37</f>
        <v>0</v>
      </c>
      <c r="C39" s="25">
        <f>'Semex Whole Tunes'!B37</f>
        <v>1</v>
      </c>
      <c r="D39" s="25">
        <f>'Bryan Whole Tunes'!B37</f>
        <v>1</v>
      </c>
      <c r="E39" s="25">
        <f t="shared" si="0"/>
        <v>0</v>
      </c>
      <c r="F39" s="25">
        <f t="shared" si="1"/>
        <v>1</v>
      </c>
      <c r="G39" s="25">
        <f t="shared" si="2"/>
        <v>0</v>
      </c>
      <c r="H39" s="25">
        <f t="shared" si="3"/>
        <v>0</v>
      </c>
      <c r="I39" s="25">
        <f t="shared" si="4"/>
        <v>0</v>
      </c>
      <c r="J39" s="25">
        <f t="shared" si="5"/>
        <v>0</v>
      </c>
      <c r="K39" s="25">
        <f t="shared" si="6"/>
        <v>0</v>
      </c>
      <c r="L39" s="25">
        <f t="shared" si="7"/>
        <v>1</v>
      </c>
    </row>
    <row r="40" spans="1:12">
      <c r="A40" s="30">
        <v>38</v>
      </c>
      <c r="B40" s="25">
        <f>'Parsons Whole Tunes'!B38</f>
        <v>0</v>
      </c>
      <c r="C40" s="25">
        <f>'Semex Whole Tunes'!B38</f>
        <v>1</v>
      </c>
      <c r="D40" s="25">
        <f>'Bryan Whole Tunes'!B38</f>
        <v>1</v>
      </c>
      <c r="E40" s="25">
        <f t="shared" si="0"/>
        <v>0</v>
      </c>
      <c r="F40" s="25">
        <f t="shared" si="1"/>
        <v>1</v>
      </c>
      <c r="G40" s="25">
        <f t="shared" si="2"/>
        <v>0</v>
      </c>
      <c r="H40" s="25">
        <f t="shared" si="3"/>
        <v>0</v>
      </c>
      <c r="I40" s="25">
        <f t="shared" si="4"/>
        <v>0</v>
      </c>
      <c r="J40" s="25">
        <f t="shared" si="5"/>
        <v>0</v>
      </c>
      <c r="K40" s="25">
        <f t="shared" si="6"/>
        <v>0</v>
      </c>
      <c r="L40" s="25">
        <f t="shared" si="7"/>
        <v>1</v>
      </c>
    </row>
    <row r="41" spans="1:12">
      <c r="A41" s="30">
        <v>39</v>
      </c>
      <c r="B41" s="25">
        <f>'Parsons Whole Tunes'!B39</f>
        <v>0</v>
      </c>
      <c r="C41" s="25">
        <f>'Semex Whole Tunes'!B39</f>
        <v>0</v>
      </c>
      <c r="D41" s="25">
        <f>'Bryan Whole Tunes'!B39</f>
        <v>1</v>
      </c>
      <c r="E41" s="25">
        <f t="shared" si="0"/>
        <v>0</v>
      </c>
      <c r="F41" s="25">
        <f t="shared" si="1"/>
        <v>1</v>
      </c>
      <c r="G41" s="25">
        <f t="shared" si="2"/>
        <v>0</v>
      </c>
      <c r="H41" s="25">
        <f t="shared" si="3"/>
        <v>0</v>
      </c>
      <c r="I41" s="25">
        <f t="shared" si="4"/>
        <v>0</v>
      </c>
      <c r="J41" s="25">
        <f t="shared" si="5"/>
        <v>1</v>
      </c>
      <c r="K41" s="25">
        <f t="shared" si="6"/>
        <v>0</v>
      </c>
      <c r="L41" s="25">
        <f t="shared" si="7"/>
        <v>0</v>
      </c>
    </row>
    <row r="42" spans="1:12">
      <c r="A42" s="30">
        <v>40</v>
      </c>
      <c r="B42" s="25">
        <f>'Parsons Whole Tunes'!B40</f>
        <v>0</v>
      </c>
      <c r="C42" s="25">
        <f>'Semex Whole Tunes'!B40</f>
        <v>0</v>
      </c>
      <c r="D42" s="25">
        <f>'Bryan Whole Tunes'!B40</f>
        <v>1</v>
      </c>
      <c r="E42" s="25">
        <f t="shared" si="0"/>
        <v>0</v>
      </c>
      <c r="F42" s="25">
        <f t="shared" si="1"/>
        <v>1</v>
      </c>
      <c r="G42" s="25">
        <f t="shared" si="2"/>
        <v>0</v>
      </c>
      <c r="H42" s="25">
        <f t="shared" si="3"/>
        <v>0</v>
      </c>
      <c r="I42" s="25">
        <f t="shared" si="4"/>
        <v>0</v>
      </c>
      <c r="J42" s="25">
        <f t="shared" si="5"/>
        <v>1</v>
      </c>
      <c r="K42" s="25">
        <f t="shared" si="6"/>
        <v>0</v>
      </c>
      <c r="L42" s="25">
        <f t="shared" si="7"/>
        <v>0</v>
      </c>
    </row>
    <row r="43" spans="1:12">
      <c r="A43" s="30">
        <v>41</v>
      </c>
      <c r="B43" s="25">
        <f>'Parsons Whole Tunes'!B41</f>
        <v>0</v>
      </c>
      <c r="C43" s="25">
        <f>'Semex Whole Tunes'!B41</f>
        <v>1</v>
      </c>
      <c r="D43" s="25">
        <f>'Bryan Whole Tunes'!B41</f>
        <v>1</v>
      </c>
      <c r="E43" s="25">
        <f t="shared" si="0"/>
        <v>0</v>
      </c>
      <c r="F43" s="25">
        <f t="shared" si="1"/>
        <v>1</v>
      </c>
      <c r="G43" s="25">
        <f t="shared" si="2"/>
        <v>0</v>
      </c>
      <c r="H43" s="25">
        <f t="shared" si="3"/>
        <v>0</v>
      </c>
      <c r="I43" s="25">
        <f t="shared" si="4"/>
        <v>0</v>
      </c>
      <c r="J43" s="25">
        <f t="shared" si="5"/>
        <v>0</v>
      </c>
      <c r="K43" s="25">
        <f t="shared" si="6"/>
        <v>0</v>
      </c>
      <c r="L43" s="25">
        <f t="shared" si="7"/>
        <v>1</v>
      </c>
    </row>
    <row r="44" spans="1:12">
      <c r="A44" s="30">
        <v>42</v>
      </c>
      <c r="B44" s="25">
        <f>'Parsons Whole Tunes'!B42</f>
        <v>1</v>
      </c>
      <c r="C44" s="25">
        <f>'Semex Whole Tunes'!B42</f>
        <v>1</v>
      </c>
      <c r="D44" s="25">
        <f>'Bryan Whole Tunes'!B42</f>
        <v>1</v>
      </c>
      <c r="E44" s="25">
        <f t="shared" si="0"/>
        <v>0</v>
      </c>
      <c r="F44" s="25">
        <f t="shared" si="1"/>
        <v>0</v>
      </c>
      <c r="G44" s="25">
        <f t="shared" si="2"/>
        <v>0</v>
      </c>
      <c r="H44" s="25">
        <f t="shared" si="3"/>
        <v>1</v>
      </c>
      <c r="I44" s="25">
        <f t="shared" si="4"/>
        <v>0</v>
      </c>
      <c r="J44" s="25">
        <f t="shared" si="5"/>
        <v>0</v>
      </c>
      <c r="K44" s="25">
        <f t="shared" si="6"/>
        <v>0</v>
      </c>
      <c r="L44" s="25">
        <f t="shared" si="7"/>
        <v>1</v>
      </c>
    </row>
    <row r="45" spans="1:12">
      <c r="A45" s="30">
        <v>43</v>
      </c>
      <c r="B45" s="25">
        <f>'Parsons Whole Tunes'!B43</f>
        <v>0</v>
      </c>
      <c r="C45" s="25">
        <f>'Semex Whole Tunes'!B43</f>
        <v>0</v>
      </c>
      <c r="D45" s="25">
        <f>'Bryan Whole Tunes'!B43</f>
        <v>1</v>
      </c>
      <c r="E45" s="25">
        <f t="shared" si="0"/>
        <v>0</v>
      </c>
      <c r="F45" s="25">
        <f t="shared" si="1"/>
        <v>1</v>
      </c>
      <c r="G45" s="25">
        <f t="shared" si="2"/>
        <v>0</v>
      </c>
      <c r="H45" s="25">
        <f t="shared" si="3"/>
        <v>0</v>
      </c>
      <c r="I45" s="25">
        <f t="shared" si="4"/>
        <v>0</v>
      </c>
      <c r="J45" s="25">
        <f t="shared" si="5"/>
        <v>1</v>
      </c>
      <c r="K45" s="25">
        <f t="shared" si="6"/>
        <v>0</v>
      </c>
      <c r="L45" s="25">
        <f t="shared" si="7"/>
        <v>0</v>
      </c>
    </row>
    <row r="46" spans="1:12">
      <c r="A46" s="30">
        <v>44</v>
      </c>
      <c r="B46" s="25">
        <f>'Parsons Whole Tunes'!B44</f>
        <v>0</v>
      </c>
      <c r="C46" s="25">
        <f>'Semex Whole Tunes'!B44</f>
        <v>1</v>
      </c>
      <c r="D46" s="25">
        <f>'Bryan Whole Tunes'!B44</f>
        <v>1</v>
      </c>
      <c r="E46" s="25">
        <f t="shared" si="0"/>
        <v>0</v>
      </c>
      <c r="F46" s="25">
        <f t="shared" si="1"/>
        <v>1</v>
      </c>
      <c r="G46" s="25">
        <f t="shared" si="2"/>
        <v>0</v>
      </c>
      <c r="H46" s="25">
        <f t="shared" si="3"/>
        <v>0</v>
      </c>
      <c r="I46" s="25">
        <f t="shared" si="4"/>
        <v>0</v>
      </c>
      <c r="J46" s="25">
        <f t="shared" si="5"/>
        <v>0</v>
      </c>
      <c r="K46" s="25">
        <f t="shared" si="6"/>
        <v>0</v>
      </c>
      <c r="L46" s="25">
        <f t="shared" si="7"/>
        <v>1</v>
      </c>
    </row>
    <row r="47" spans="1:12">
      <c r="A47" s="30">
        <v>45</v>
      </c>
      <c r="B47" s="25">
        <f>'Parsons Whole Tunes'!B45</f>
        <v>1</v>
      </c>
      <c r="C47" s="25">
        <f>'Semex Whole Tunes'!B45</f>
        <v>1</v>
      </c>
      <c r="D47" s="25">
        <f>'Bryan Whole Tunes'!B45</f>
        <v>1</v>
      </c>
      <c r="E47" s="25">
        <f t="shared" si="0"/>
        <v>0</v>
      </c>
      <c r="F47" s="25">
        <f t="shared" si="1"/>
        <v>0</v>
      </c>
      <c r="G47" s="25">
        <f t="shared" si="2"/>
        <v>0</v>
      </c>
      <c r="H47" s="25">
        <f t="shared" si="3"/>
        <v>1</v>
      </c>
      <c r="I47" s="25">
        <f t="shared" si="4"/>
        <v>0</v>
      </c>
      <c r="J47" s="25">
        <f t="shared" si="5"/>
        <v>0</v>
      </c>
      <c r="K47" s="25">
        <f t="shared" si="6"/>
        <v>0</v>
      </c>
      <c r="L47" s="25">
        <f t="shared" si="7"/>
        <v>1</v>
      </c>
    </row>
    <row r="48" spans="1:12">
      <c r="A48" s="30">
        <v>46</v>
      </c>
      <c r="B48" s="25">
        <f>'Parsons Whole Tunes'!B46</f>
        <v>0</v>
      </c>
      <c r="C48" s="25">
        <f>'Semex Whole Tunes'!B46</f>
        <v>0</v>
      </c>
      <c r="D48" s="25">
        <f>'Bryan Whole Tunes'!B46</f>
        <v>1</v>
      </c>
      <c r="E48" s="25">
        <f t="shared" si="0"/>
        <v>0</v>
      </c>
      <c r="F48" s="25">
        <f t="shared" si="1"/>
        <v>1</v>
      </c>
      <c r="G48" s="25">
        <f t="shared" si="2"/>
        <v>0</v>
      </c>
      <c r="H48" s="25">
        <f t="shared" si="3"/>
        <v>0</v>
      </c>
      <c r="I48" s="25">
        <f t="shared" si="4"/>
        <v>0</v>
      </c>
      <c r="J48" s="25">
        <f t="shared" si="5"/>
        <v>1</v>
      </c>
      <c r="K48" s="25">
        <f t="shared" si="6"/>
        <v>0</v>
      </c>
      <c r="L48" s="25">
        <f t="shared" si="7"/>
        <v>0</v>
      </c>
    </row>
    <row r="49" spans="1:12">
      <c r="A49" s="30">
        <v>47</v>
      </c>
      <c r="B49" s="25">
        <f>'Parsons Whole Tunes'!B47</f>
        <v>0</v>
      </c>
      <c r="C49" s="25">
        <f>'Semex Whole Tunes'!B47</f>
        <v>1</v>
      </c>
      <c r="D49" s="25">
        <f>'Bryan Whole Tunes'!B47</f>
        <v>1</v>
      </c>
      <c r="E49" s="25">
        <f t="shared" si="0"/>
        <v>0</v>
      </c>
      <c r="F49" s="25">
        <f t="shared" si="1"/>
        <v>1</v>
      </c>
      <c r="G49" s="25">
        <f t="shared" si="2"/>
        <v>0</v>
      </c>
      <c r="H49" s="25">
        <f t="shared" si="3"/>
        <v>0</v>
      </c>
      <c r="I49" s="25">
        <f t="shared" si="4"/>
        <v>0</v>
      </c>
      <c r="J49" s="25">
        <f t="shared" si="5"/>
        <v>0</v>
      </c>
      <c r="K49" s="25">
        <f t="shared" si="6"/>
        <v>0</v>
      </c>
      <c r="L49" s="25">
        <f t="shared" si="7"/>
        <v>1</v>
      </c>
    </row>
    <row r="50" spans="1:12">
      <c r="A50" s="30">
        <v>48</v>
      </c>
      <c r="B50" s="25">
        <f>'Parsons Whole Tunes'!B48</f>
        <v>0</v>
      </c>
      <c r="C50" s="25">
        <f>'Semex Whole Tunes'!B48</f>
        <v>1</v>
      </c>
      <c r="D50" s="25">
        <f>'Bryan Whole Tunes'!B48</f>
        <v>1</v>
      </c>
      <c r="E50" s="25">
        <f t="shared" si="0"/>
        <v>0</v>
      </c>
      <c r="F50" s="25">
        <f t="shared" si="1"/>
        <v>1</v>
      </c>
      <c r="G50" s="25">
        <f t="shared" si="2"/>
        <v>0</v>
      </c>
      <c r="H50" s="25">
        <f t="shared" si="3"/>
        <v>0</v>
      </c>
      <c r="I50" s="25">
        <f t="shared" si="4"/>
        <v>0</v>
      </c>
      <c r="J50" s="25">
        <f t="shared" si="5"/>
        <v>0</v>
      </c>
      <c r="K50" s="25">
        <f t="shared" si="6"/>
        <v>0</v>
      </c>
      <c r="L50" s="25">
        <f t="shared" si="7"/>
        <v>1</v>
      </c>
    </row>
    <row r="51" spans="1:12">
      <c r="A51" s="30">
        <v>49</v>
      </c>
      <c r="B51" s="25">
        <f>'Parsons Whole Tunes'!B49</f>
        <v>0</v>
      </c>
      <c r="C51" s="25">
        <f>'Semex Whole Tunes'!B49</f>
        <v>0</v>
      </c>
      <c r="D51" s="25">
        <f>'Bryan Whole Tunes'!B49</f>
        <v>1</v>
      </c>
      <c r="E51" s="25">
        <f t="shared" si="0"/>
        <v>0</v>
      </c>
      <c r="F51" s="25">
        <f t="shared" si="1"/>
        <v>1</v>
      </c>
      <c r="G51" s="25">
        <f t="shared" si="2"/>
        <v>0</v>
      </c>
      <c r="H51" s="25">
        <f t="shared" si="3"/>
        <v>0</v>
      </c>
      <c r="I51" s="25">
        <f t="shared" si="4"/>
        <v>0</v>
      </c>
      <c r="J51" s="25">
        <f t="shared" si="5"/>
        <v>1</v>
      </c>
      <c r="K51" s="25">
        <f t="shared" si="6"/>
        <v>0</v>
      </c>
      <c r="L51" s="25">
        <f t="shared" si="7"/>
        <v>0</v>
      </c>
    </row>
    <row r="52" spans="1:12">
      <c r="A52" s="30">
        <v>50</v>
      </c>
      <c r="B52" s="25">
        <f>'Parsons Whole Tunes'!B50</f>
        <v>0</v>
      </c>
      <c r="C52" s="25">
        <f>'Semex Whole Tunes'!B50</f>
        <v>1</v>
      </c>
      <c r="D52" s="25">
        <f>'Bryan Whole Tunes'!B50</f>
        <v>1</v>
      </c>
      <c r="E52" s="25">
        <f t="shared" si="0"/>
        <v>0</v>
      </c>
      <c r="F52" s="25">
        <f t="shared" si="1"/>
        <v>1</v>
      </c>
      <c r="G52" s="25">
        <f t="shared" si="2"/>
        <v>0</v>
      </c>
      <c r="H52" s="25">
        <f t="shared" si="3"/>
        <v>0</v>
      </c>
      <c r="I52" s="25">
        <f t="shared" si="4"/>
        <v>0</v>
      </c>
      <c r="J52" s="25">
        <f t="shared" si="5"/>
        <v>0</v>
      </c>
      <c r="K52" s="25">
        <f t="shared" si="6"/>
        <v>0</v>
      </c>
      <c r="L52" s="25">
        <f t="shared" si="7"/>
        <v>1</v>
      </c>
    </row>
    <row r="53" spans="1:12">
      <c r="A53" s="30">
        <v>51</v>
      </c>
      <c r="B53" s="25">
        <f>'Parsons Extracts'!B1</f>
        <v>0</v>
      </c>
      <c r="C53" s="25">
        <f>'Semex Extracts'!B1</f>
        <v>0</v>
      </c>
      <c r="D53" s="25">
        <f>'Bryan Extracts'!B1</f>
        <v>0</v>
      </c>
      <c r="E53" s="25">
        <f t="shared" si="0"/>
        <v>1</v>
      </c>
      <c r="F53" s="25">
        <f t="shared" si="1"/>
        <v>0</v>
      </c>
      <c r="G53" s="25">
        <f t="shared" si="2"/>
        <v>0</v>
      </c>
      <c r="H53" s="25">
        <f t="shared" si="3"/>
        <v>0</v>
      </c>
      <c r="I53" s="25">
        <f t="shared" si="4"/>
        <v>1</v>
      </c>
      <c r="J53" s="25">
        <f t="shared" si="5"/>
        <v>0</v>
      </c>
      <c r="K53" s="25">
        <f t="shared" si="6"/>
        <v>0</v>
      </c>
      <c r="L53" s="25">
        <f t="shared" si="7"/>
        <v>0</v>
      </c>
    </row>
    <row r="54" spans="1:12">
      <c r="A54" s="30">
        <v>52</v>
      </c>
      <c r="B54" s="25">
        <f>'Parsons Extracts'!B2</f>
        <v>0</v>
      </c>
      <c r="C54" s="25">
        <f>'Semex Extracts'!B2</f>
        <v>1</v>
      </c>
      <c r="D54" s="25">
        <f>'Bryan Extracts'!B2</f>
        <v>1</v>
      </c>
      <c r="E54" s="25">
        <f t="shared" si="0"/>
        <v>0</v>
      </c>
      <c r="F54" s="25">
        <f t="shared" si="1"/>
        <v>1</v>
      </c>
      <c r="G54" s="25">
        <f t="shared" si="2"/>
        <v>0</v>
      </c>
      <c r="H54" s="25">
        <f t="shared" si="3"/>
        <v>0</v>
      </c>
      <c r="I54" s="25">
        <f t="shared" si="4"/>
        <v>0</v>
      </c>
      <c r="J54" s="25">
        <f t="shared" si="5"/>
        <v>0</v>
      </c>
      <c r="K54" s="25">
        <f t="shared" si="6"/>
        <v>0</v>
      </c>
      <c r="L54" s="25">
        <f t="shared" si="7"/>
        <v>1</v>
      </c>
    </row>
    <row r="55" spans="1:12">
      <c r="A55" s="30">
        <v>53</v>
      </c>
      <c r="B55" s="25">
        <f>'Parsons Extracts'!B3</f>
        <v>0</v>
      </c>
      <c r="C55" s="25">
        <f>'Semex Extracts'!B3</f>
        <v>1</v>
      </c>
      <c r="D55" s="25">
        <f>'Bryan Extracts'!B3</f>
        <v>1</v>
      </c>
      <c r="E55" s="25">
        <f t="shared" si="0"/>
        <v>0</v>
      </c>
      <c r="F55" s="25">
        <f t="shared" si="1"/>
        <v>1</v>
      </c>
      <c r="G55" s="25">
        <f t="shared" si="2"/>
        <v>0</v>
      </c>
      <c r="H55" s="25">
        <f t="shared" si="3"/>
        <v>0</v>
      </c>
      <c r="I55" s="25">
        <f t="shared" si="4"/>
        <v>0</v>
      </c>
      <c r="J55" s="25">
        <f t="shared" si="5"/>
        <v>0</v>
      </c>
      <c r="K55" s="25">
        <f t="shared" si="6"/>
        <v>0</v>
      </c>
      <c r="L55" s="25">
        <f t="shared" si="7"/>
        <v>1</v>
      </c>
    </row>
    <row r="56" spans="1:12">
      <c r="A56" s="30">
        <v>54</v>
      </c>
      <c r="B56" s="25">
        <f>'Parsons Extracts'!B4</f>
        <v>0</v>
      </c>
      <c r="C56" s="25">
        <f>'Semex Extracts'!B4</f>
        <v>0</v>
      </c>
      <c r="D56" s="25">
        <f>'Bryan Extracts'!B4</f>
        <v>0</v>
      </c>
      <c r="E56" s="25">
        <f t="shared" si="0"/>
        <v>1</v>
      </c>
      <c r="F56" s="25">
        <f t="shared" si="1"/>
        <v>0</v>
      </c>
      <c r="G56" s="25">
        <f t="shared" si="2"/>
        <v>0</v>
      </c>
      <c r="H56" s="25">
        <f t="shared" si="3"/>
        <v>0</v>
      </c>
      <c r="I56" s="25">
        <f t="shared" si="4"/>
        <v>1</v>
      </c>
      <c r="J56" s="25">
        <f t="shared" si="5"/>
        <v>0</v>
      </c>
      <c r="K56" s="25">
        <f t="shared" si="6"/>
        <v>0</v>
      </c>
      <c r="L56" s="25">
        <f t="shared" si="7"/>
        <v>0</v>
      </c>
    </row>
    <row r="57" spans="1:12">
      <c r="A57" s="30">
        <v>55</v>
      </c>
      <c r="B57" s="25">
        <f>'Parsons Extracts'!B5</f>
        <v>0</v>
      </c>
      <c r="C57" s="25">
        <f>'Semex Extracts'!B5</f>
        <v>0</v>
      </c>
      <c r="D57" s="25">
        <f>'Bryan Extracts'!B5</f>
        <v>1</v>
      </c>
      <c r="E57" s="25">
        <f t="shared" si="0"/>
        <v>0</v>
      </c>
      <c r="F57" s="25">
        <f t="shared" si="1"/>
        <v>1</v>
      </c>
      <c r="G57" s="25">
        <f t="shared" si="2"/>
        <v>0</v>
      </c>
      <c r="H57" s="25">
        <f t="shared" si="3"/>
        <v>0</v>
      </c>
      <c r="I57" s="25">
        <f t="shared" si="4"/>
        <v>0</v>
      </c>
      <c r="J57" s="25">
        <f t="shared" si="5"/>
        <v>1</v>
      </c>
      <c r="K57" s="25">
        <f t="shared" si="6"/>
        <v>0</v>
      </c>
      <c r="L57" s="25">
        <f t="shared" si="7"/>
        <v>0</v>
      </c>
    </row>
    <row r="58" spans="1:12">
      <c r="A58" s="30">
        <v>56</v>
      </c>
      <c r="B58" s="25">
        <f>'Parsons Extracts'!B6</f>
        <v>0</v>
      </c>
      <c r="C58" s="25">
        <f>'Semex Extracts'!B6</f>
        <v>0</v>
      </c>
      <c r="D58" s="25">
        <f>'Bryan Extracts'!B6</f>
        <v>1</v>
      </c>
      <c r="E58" s="25">
        <f t="shared" si="0"/>
        <v>0</v>
      </c>
      <c r="F58" s="25">
        <f t="shared" si="1"/>
        <v>1</v>
      </c>
      <c r="G58" s="25">
        <f t="shared" si="2"/>
        <v>0</v>
      </c>
      <c r="H58" s="25">
        <f t="shared" si="3"/>
        <v>0</v>
      </c>
      <c r="I58" s="25">
        <f t="shared" si="4"/>
        <v>0</v>
      </c>
      <c r="J58" s="25">
        <f t="shared" si="5"/>
        <v>1</v>
      </c>
      <c r="K58" s="25">
        <f t="shared" si="6"/>
        <v>0</v>
      </c>
      <c r="L58" s="25">
        <f t="shared" si="7"/>
        <v>0</v>
      </c>
    </row>
    <row r="59" spans="1:12">
      <c r="A59" s="30">
        <v>57</v>
      </c>
      <c r="B59" s="25">
        <f>'Parsons Extracts'!B7</f>
        <v>0</v>
      </c>
      <c r="C59" s="25">
        <f>'Semex Extracts'!B7</f>
        <v>0</v>
      </c>
      <c r="D59" s="25">
        <f>'Bryan Extracts'!B7</f>
        <v>0</v>
      </c>
      <c r="E59" s="25">
        <f t="shared" si="0"/>
        <v>1</v>
      </c>
      <c r="F59" s="25">
        <f t="shared" si="1"/>
        <v>0</v>
      </c>
      <c r="G59" s="25">
        <f t="shared" si="2"/>
        <v>0</v>
      </c>
      <c r="H59" s="25">
        <f t="shared" si="3"/>
        <v>0</v>
      </c>
      <c r="I59" s="25">
        <f t="shared" si="4"/>
        <v>1</v>
      </c>
      <c r="J59" s="25">
        <f t="shared" si="5"/>
        <v>0</v>
      </c>
      <c r="K59" s="25">
        <f t="shared" si="6"/>
        <v>0</v>
      </c>
      <c r="L59" s="25">
        <f t="shared" si="7"/>
        <v>0</v>
      </c>
    </row>
    <row r="60" spans="1:12">
      <c r="A60" s="30">
        <v>58</v>
      </c>
      <c r="B60" s="25">
        <f>'Parsons Extracts'!B8</f>
        <v>0</v>
      </c>
      <c r="C60" s="25">
        <f>'Semex Extracts'!B8</f>
        <v>0</v>
      </c>
      <c r="D60" s="25">
        <f>'Bryan Extracts'!B8</f>
        <v>1</v>
      </c>
      <c r="E60" s="25">
        <f t="shared" si="0"/>
        <v>0</v>
      </c>
      <c r="F60" s="25">
        <f t="shared" si="1"/>
        <v>1</v>
      </c>
      <c r="G60" s="25">
        <f t="shared" si="2"/>
        <v>0</v>
      </c>
      <c r="H60" s="25">
        <f t="shared" si="3"/>
        <v>0</v>
      </c>
      <c r="I60" s="25">
        <f t="shared" si="4"/>
        <v>0</v>
      </c>
      <c r="J60" s="25">
        <f t="shared" si="5"/>
        <v>1</v>
      </c>
      <c r="K60" s="25">
        <f t="shared" si="6"/>
        <v>0</v>
      </c>
      <c r="L60" s="25">
        <f t="shared" si="7"/>
        <v>0</v>
      </c>
    </row>
    <row r="61" spans="1:12">
      <c r="A61" s="30">
        <v>59</v>
      </c>
      <c r="B61" s="25">
        <f>'Parsons Extracts'!B9</f>
        <v>0</v>
      </c>
      <c r="C61" s="25">
        <f>'Semex Extracts'!B9</f>
        <v>0</v>
      </c>
      <c r="D61" s="25">
        <f>'Bryan Extracts'!B9</f>
        <v>1</v>
      </c>
      <c r="E61" s="25">
        <f t="shared" si="0"/>
        <v>0</v>
      </c>
      <c r="F61" s="25">
        <f t="shared" si="1"/>
        <v>1</v>
      </c>
      <c r="G61" s="25">
        <f t="shared" si="2"/>
        <v>0</v>
      </c>
      <c r="H61" s="25">
        <f t="shared" si="3"/>
        <v>0</v>
      </c>
      <c r="I61" s="25">
        <f t="shared" si="4"/>
        <v>0</v>
      </c>
      <c r="J61" s="25">
        <f t="shared" si="5"/>
        <v>1</v>
      </c>
      <c r="K61" s="25">
        <f t="shared" si="6"/>
        <v>0</v>
      </c>
      <c r="L61" s="25">
        <f t="shared" si="7"/>
        <v>0</v>
      </c>
    </row>
    <row r="62" spans="1:12">
      <c r="A62" s="30">
        <v>60</v>
      </c>
      <c r="B62" s="25">
        <f>'Parsons Extracts'!B10</f>
        <v>0</v>
      </c>
      <c r="C62" s="25">
        <f>'Semex Extracts'!B10</f>
        <v>0</v>
      </c>
      <c r="D62" s="25">
        <f>'Bryan Extracts'!B10</f>
        <v>1</v>
      </c>
      <c r="E62" s="25">
        <f t="shared" si="0"/>
        <v>0</v>
      </c>
      <c r="F62" s="25">
        <f t="shared" si="1"/>
        <v>1</v>
      </c>
      <c r="G62" s="25">
        <f t="shared" si="2"/>
        <v>0</v>
      </c>
      <c r="H62" s="25">
        <f t="shared" si="3"/>
        <v>0</v>
      </c>
      <c r="I62" s="25">
        <f t="shared" si="4"/>
        <v>0</v>
      </c>
      <c r="J62" s="25">
        <f t="shared" si="5"/>
        <v>1</v>
      </c>
      <c r="K62" s="25">
        <f t="shared" si="6"/>
        <v>0</v>
      </c>
      <c r="L62" s="25">
        <f t="shared" si="7"/>
        <v>0</v>
      </c>
    </row>
    <row r="63" spans="1:12">
      <c r="A63" s="30">
        <v>61</v>
      </c>
      <c r="B63" s="25">
        <f>'Parsons Extracts'!B11</f>
        <v>0</v>
      </c>
      <c r="C63" s="25">
        <f>'Semex Extracts'!B11</f>
        <v>0</v>
      </c>
      <c r="D63" s="25">
        <f>'Bryan Extracts'!B11</f>
        <v>1</v>
      </c>
      <c r="E63" s="25">
        <f t="shared" si="0"/>
        <v>0</v>
      </c>
      <c r="F63" s="25">
        <f t="shared" si="1"/>
        <v>1</v>
      </c>
      <c r="G63" s="25">
        <f t="shared" si="2"/>
        <v>0</v>
      </c>
      <c r="H63" s="25">
        <f t="shared" si="3"/>
        <v>0</v>
      </c>
      <c r="I63" s="25">
        <f t="shared" si="4"/>
        <v>0</v>
      </c>
      <c r="J63" s="25">
        <f t="shared" si="5"/>
        <v>1</v>
      </c>
      <c r="K63" s="25">
        <f t="shared" si="6"/>
        <v>0</v>
      </c>
      <c r="L63" s="25">
        <f t="shared" si="7"/>
        <v>0</v>
      </c>
    </row>
    <row r="64" spans="1:12">
      <c r="A64" s="30">
        <v>62</v>
      </c>
      <c r="B64" s="25">
        <f>'Parsons Extracts'!B12</f>
        <v>0</v>
      </c>
      <c r="C64" s="25">
        <f>'Semex Extracts'!B12</f>
        <v>1</v>
      </c>
      <c r="D64" s="25">
        <f>'Bryan Extracts'!B12</f>
        <v>1</v>
      </c>
      <c r="E64" s="25">
        <f t="shared" si="0"/>
        <v>0</v>
      </c>
      <c r="F64" s="25">
        <f t="shared" si="1"/>
        <v>1</v>
      </c>
      <c r="G64" s="25">
        <f t="shared" si="2"/>
        <v>0</v>
      </c>
      <c r="H64" s="25">
        <f t="shared" si="3"/>
        <v>0</v>
      </c>
      <c r="I64" s="25">
        <f t="shared" si="4"/>
        <v>0</v>
      </c>
      <c r="J64" s="25">
        <f t="shared" si="5"/>
        <v>0</v>
      </c>
      <c r="K64" s="25">
        <f t="shared" si="6"/>
        <v>0</v>
      </c>
      <c r="L64" s="25">
        <f t="shared" si="7"/>
        <v>1</v>
      </c>
    </row>
    <row r="65" spans="1:12">
      <c r="A65" s="30">
        <v>63</v>
      </c>
      <c r="B65" s="25">
        <f>'Parsons Extracts'!B13</f>
        <v>0</v>
      </c>
      <c r="C65" s="25">
        <f>'Semex Extracts'!B13</f>
        <v>0</v>
      </c>
      <c r="D65" s="25">
        <f>'Bryan Extracts'!B13</f>
        <v>1</v>
      </c>
      <c r="E65" s="25">
        <f t="shared" si="0"/>
        <v>0</v>
      </c>
      <c r="F65" s="25">
        <f t="shared" si="1"/>
        <v>1</v>
      </c>
      <c r="G65" s="25">
        <f t="shared" si="2"/>
        <v>0</v>
      </c>
      <c r="H65" s="25">
        <f t="shared" si="3"/>
        <v>0</v>
      </c>
      <c r="I65" s="25">
        <f t="shared" si="4"/>
        <v>0</v>
      </c>
      <c r="J65" s="25">
        <f t="shared" si="5"/>
        <v>1</v>
      </c>
      <c r="K65" s="25">
        <f t="shared" si="6"/>
        <v>0</v>
      </c>
      <c r="L65" s="25">
        <f t="shared" si="7"/>
        <v>0</v>
      </c>
    </row>
    <row r="66" spans="1:12">
      <c r="A66" s="30">
        <v>64</v>
      </c>
      <c r="B66" s="25">
        <f>'Parsons Extracts'!B14</f>
        <v>0</v>
      </c>
      <c r="C66" s="25">
        <f>'Semex Extracts'!B14</f>
        <v>0</v>
      </c>
      <c r="D66" s="25">
        <f>'Bryan Extracts'!B14</f>
        <v>1</v>
      </c>
      <c r="E66" s="25">
        <f t="shared" si="0"/>
        <v>0</v>
      </c>
      <c r="F66" s="25">
        <f t="shared" si="1"/>
        <v>1</v>
      </c>
      <c r="G66" s="25">
        <f t="shared" si="2"/>
        <v>0</v>
      </c>
      <c r="H66" s="25">
        <f t="shared" si="3"/>
        <v>0</v>
      </c>
      <c r="I66" s="25">
        <f t="shared" si="4"/>
        <v>0</v>
      </c>
      <c r="J66" s="25">
        <f t="shared" si="5"/>
        <v>1</v>
      </c>
      <c r="K66" s="25">
        <f t="shared" si="6"/>
        <v>0</v>
      </c>
      <c r="L66" s="25">
        <f t="shared" si="7"/>
        <v>0</v>
      </c>
    </row>
    <row r="67" spans="1:12">
      <c r="A67" s="30">
        <v>65</v>
      </c>
      <c r="B67" s="25">
        <f>'Parsons Extracts'!B15</f>
        <v>0</v>
      </c>
      <c r="C67" s="25">
        <f>'Semex Extracts'!B15</f>
        <v>0</v>
      </c>
      <c r="D67" s="25">
        <f>'Bryan Extracts'!B15</f>
        <v>1</v>
      </c>
      <c r="E67" s="25">
        <f t="shared" si="0"/>
        <v>0</v>
      </c>
      <c r="F67" s="25">
        <f t="shared" si="1"/>
        <v>1</v>
      </c>
      <c r="G67" s="25">
        <f t="shared" si="2"/>
        <v>0</v>
      </c>
      <c r="H67" s="25">
        <f t="shared" si="3"/>
        <v>0</v>
      </c>
      <c r="I67" s="25">
        <f t="shared" si="4"/>
        <v>0</v>
      </c>
      <c r="J67" s="25">
        <f t="shared" si="5"/>
        <v>1</v>
      </c>
      <c r="K67" s="25">
        <f t="shared" si="6"/>
        <v>0</v>
      </c>
      <c r="L67" s="25">
        <f t="shared" si="7"/>
        <v>0</v>
      </c>
    </row>
    <row r="68" spans="1:12">
      <c r="A68" s="30">
        <v>66</v>
      </c>
      <c r="B68" s="25">
        <f>'Parsons Extracts'!B16</f>
        <v>0</v>
      </c>
      <c r="C68" s="25">
        <f>'Semex Extracts'!B16</f>
        <v>0</v>
      </c>
      <c r="D68" s="25">
        <f>'Bryan Extracts'!B16</f>
        <v>1</v>
      </c>
      <c r="E68" s="25">
        <f t="shared" ref="E68:E102" si="8">IF(AND(IF(B68=0,TRUE,FALSE),IF(D68=0,TRUE,FALSE)),1,0)</f>
        <v>0</v>
      </c>
      <c r="F68" s="25">
        <f t="shared" ref="F68:F102" si="9">IF(AND(IF(B68=0,TRUE,FALSE),IF(D68=1,TRUE,FALSE)),1,0)</f>
        <v>1</v>
      </c>
      <c r="G68" s="25">
        <f t="shared" ref="G68:G102" si="10">IF(AND(IF(B68=1,TRUE,FALSE),IF(D68=0,TRUE,FALSE)),1,0)</f>
        <v>0</v>
      </c>
      <c r="H68" s="25">
        <f t="shared" ref="H68:H102" si="11">IF(AND(IF(B68=1,TRUE,FALSE),IF(D68=1,TRUE,FALSE)),1,0)</f>
        <v>0</v>
      </c>
      <c r="I68" s="25">
        <f t="shared" ref="I68:I102" si="12">IF(AND(IF(C68=0,TRUE,FALSE),IF(D68=0,TRUE,FALSE)),1,0)</f>
        <v>0</v>
      </c>
      <c r="J68" s="25">
        <f t="shared" ref="J68:J102" si="13">IF(AND(IF(C68=0,TRUE,FALSE),IF(D68=1,TRUE,FALSE)),1,0)</f>
        <v>1</v>
      </c>
      <c r="K68" s="25">
        <f t="shared" ref="K68:K102" si="14">IF(AND(IF(C68=1,TRUE,FALSE),IF(D68=0,TRUE,FALSE)),1,0)</f>
        <v>0</v>
      </c>
      <c r="L68" s="25">
        <f t="shared" ref="L68:L102" si="15">IF(AND(IF(C68=1,TRUE,FALSE),IF(D68=1,TRUE,FALSE)),1,0)</f>
        <v>0</v>
      </c>
    </row>
    <row r="69" spans="1:12">
      <c r="A69" s="30">
        <v>67</v>
      </c>
      <c r="B69" s="25">
        <f>'Parsons Extracts'!B17</f>
        <v>0</v>
      </c>
      <c r="C69" s="25">
        <f>'Semex Extracts'!B17</f>
        <v>0</v>
      </c>
      <c r="D69" s="25">
        <f>'Bryan Extracts'!B17</f>
        <v>1</v>
      </c>
      <c r="E69" s="25">
        <f t="shared" si="8"/>
        <v>0</v>
      </c>
      <c r="F69" s="25">
        <f t="shared" si="9"/>
        <v>1</v>
      </c>
      <c r="G69" s="25">
        <f t="shared" si="10"/>
        <v>0</v>
      </c>
      <c r="H69" s="25">
        <f t="shared" si="11"/>
        <v>0</v>
      </c>
      <c r="I69" s="25">
        <f t="shared" si="12"/>
        <v>0</v>
      </c>
      <c r="J69" s="25">
        <f t="shared" si="13"/>
        <v>1</v>
      </c>
      <c r="K69" s="25">
        <f t="shared" si="14"/>
        <v>0</v>
      </c>
      <c r="L69" s="25">
        <f t="shared" si="15"/>
        <v>0</v>
      </c>
    </row>
    <row r="70" spans="1:12">
      <c r="A70" s="30">
        <v>68</v>
      </c>
      <c r="B70" s="25">
        <f>'Parsons Extracts'!B18</f>
        <v>0</v>
      </c>
      <c r="C70" s="25">
        <f>'Semex Extracts'!B18</f>
        <v>1</v>
      </c>
      <c r="D70" s="25">
        <f>'Bryan Extracts'!B18</f>
        <v>1</v>
      </c>
      <c r="E70" s="25">
        <f t="shared" si="8"/>
        <v>0</v>
      </c>
      <c r="F70" s="25">
        <f t="shared" si="9"/>
        <v>1</v>
      </c>
      <c r="G70" s="25">
        <f t="shared" si="10"/>
        <v>0</v>
      </c>
      <c r="H70" s="25">
        <f t="shared" si="11"/>
        <v>0</v>
      </c>
      <c r="I70" s="25">
        <f t="shared" si="12"/>
        <v>0</v>
      </c>
      <c r="J70" s="25">
        <f t="shared" si="13"/>
        <v>0</v>
      </c>
      <c r="K70" s="25">
        <f t="shared" si="14"/>
        <v>0</v>
      </c>
      <c r="L70" s="25">
        <f t="shared" si="15"/>
        <v>1</v>
      </c>
    </row>
    <row r="71" spans="1:12">
      <c r="A71" s="30">
        <v>69</v>
      </c>
      <c r="B71" s="25">
        <f>'Parsons Extracts'!B19</f>
        <v>0</v>
      </c>
      <c r="C71" s="25">
        <f>'Semex Extracts'!B19</f>
        <v>1</v>
      </c>
      <c r="D71" s="25">
        <f>'Bryan Extracts'!B19</f>
        <v>1</v>
      </c>
      <c r="E71" s="25">
        <f t="shared" si="8"/>
        <v>0</v>
      </c>
      <c r="F71" s="25">
        <f t="shared" si="9"/>
        <v>1</v>
      </c>
      <c r="G71" s="25">
        <f t="shared" si="10"/>
        <v>0</v>
      </c>
      <c r="H71" s="25">
        <f t="shared" si="11"/>
        <v>0</v>
      </c>
      <c r="I71" s="25">
        <f t="shared" si="12"/>
        <v>0</v>
      </c>
      <c r="J71" s="25">
        <f t="shared" si="13"/>
        <v>0</v>
      </c>
      <c r="K71" s="25">
        <f t="shared" si="14"/>
        <v>0</v>
      </c>
      <c r="L71" s="25">
        <f t="shared" si="15"/>
        <v>1</v>
      </c>
    </row>
    <row r="72" spans="1:12">
      <c r="A72" s="30">
        <v>70</v>
      </c>
      <c r="B72" s="25">
        <f>'Parsons Extracts'!B20</f>
        <v>0</v>
      </c>
      <c r="C72" s="25">
        <f>'Semex Extracts'!B20</f>
        <v>1</v>
      </c>
      <c r="D72" s="25">
        <f>'Bryan Extracts'!B20</f>
        <v>1</v>
      </c>
      <c r="E72" s="25">
        <f t="shared" si="8"/>
        <v>0</v>
      </c>
      <c r="F72" s="25">
        <f t="shared" si="9"/>
        <v>1</v>
      </c>
      <c r="G72" s="25">
        <f t="shared" si="10"/>
        <v>0</v>
      </c>
      <c r="H72" s="25">
        <f t="shared" si="11"/>
        <v>0</v>
      </c>
      <c r="I72" s="25">
        <f t="shared" si="12"/>
        <v>0</v>
      </c>
      <c r="J72" s="25">
        <f t="shared" si="13"/>
        <v>0</v>
      </c>
      <c r="K72" s="25">
        <f t="shared" si="14"/>
        <v>0</v>
      </c>
      <c r="L72" s="25">
        <f t="shared" si="15"/>
        <v>1</v>
      </c>
    </row>
    <row r="73" spans="1:12">
      <c r="A73" s="30">
        <v>71</v>
      </c>
      <c r="B73" s="25">
        <f>'Parsons Extracts'!B21</f>
        <v>0</v>
      </c>
      <c r="C73" s="25">
        <f>'Semex Extracts'!B21</f>
        <v>1</v>
      </c>
      <c r="D73" s="25">
        <f>'Bryan Extracts'!B21</f>
        <v>1</v>
      </c>
      <c r="E73" s="25">
        <f t="shared" si="8"/>
        <v>0</v>
      </c>
      <c r="F73" s="25">
        <f t="shared" si="9"/>
        <v>1</v>
      </c>
      <c r="G73" s="25">
        <f t="shared" si="10"/>
        <v>0</v>
      </c>
      <c r="H73" s="25">
        <f t="shared" si="11"/>
        <v>0</v>
      </c>
      <c r="I73" s="25">
        <f t="shared" si="12"/>
        <v>0</v>
      </c>
      <c r="J73" s="25">
        <f t="shared" si="13"/>
        <v>0</v>
      </c>
      <c r="K73" s="25">
        <f t="shared" si="14"/>
        <v>0</v>
      </c>
      <c r="L73" s="25">
        <f t="shared" si="15"/>
        <v>1</v>
      </c>
    </row>
    <row r="74" spans="1:12">
      <c r="A74" s="30">
        <v>72</v>
      </c>
      <c r="B74" s="25">
        <f>'Parsons Extracts'!B22</f>
        <v>0</v>
      </c>
      <c r="C74" s="25">
        <f>'Semex Extracts'!B22</f>
        <v>0</v>
      </c>
      <c r="D74" s="25">
        <f>'Bryan Extracts'!B22</f>
        <v>1</v>
      </c>
      <c r="E74" s="25">
        <f t="shared" si="8"/>
        <v>0</v>
      </c>
      <c r="F74" s="25">
        <f t="shared" si="9"/>
        <v>1</v>
      </c>
      <c r="G74" s="25">
        <f t="shared" si="10"/>
        <v>0</v>
      </c>
      <c r="H74" s="25">
        <f t="shared" si="11"/>
        <v>0</v>
      </c>
      <c r="I74" s="25">
        <f t="shared" si="12"/>
        <v>0</v>
      </c>
      <c r="J74" s="25">
        <f t="shared" si="13"/>
        <v>1</v>
      </c>
      <c r="K74" s="25">
        <f t="shared" si="14"/>
        <v>0</v>
      </c>
      <c r="L74" s="25">
        <f t="shared" si="15"/>
        <v>0</v>
      </c>
    </row>
    <row r="75" spans="1:12">
      <c r="A75" s="30">
        <v>73</v>
      </c>
      <c r="B75" s="25">
        <f>'Parsons Extracts'!B23</f>
        <v>0</v>
      </c>
      <c r="C75" s="25">
        <f>'Semex Extracts'!B23</f>
        <v>0</v>
      </c>
      <c r="D75" s="25">
        <f>'Bryan Extracts'!B23</f>
        <v>1</v>
      </c>
      <c r="E75" s="25">
        <f t="shared" si="8"/>
        <v>0</v>
      </c>
      <c r="F75" s="25">
        <f t="shared" si="9"/>
        <v>1</v>
      </c>
      <c r="G75" s="25">
        <f t="shared" si="10"/>
        <v>0</v>
      </c>
      <c r="H75" s="25">
        <f t="shared" si="11"/>
        <v>0</v>
      </c>
      <c r="I75" s="25">
        <f t="shared" si="12"/>
        <v>0</v>
      </c>
      <c r="J75" s="25">
        <f t="shared" si="13"/>
        <v>1</v>
      </c>
      <c r="K75" s="25">
        <f t="shared" si="14"/>
        <v>0</v>
      </c>
      <c r="L75" s="25">
        <f t="shared" si="15"/>
        <v>0</v>
      </c>
    </row>
    <row r="76" spans="1:12">
      <c r="A76" s="30">
        <v>74</v>
      </c>
      <c r="B76" s="25">
        <f>'Parsons Extracts'!B24</f>
        <v>0</v>
      </c>
      <c r="C76" s="25">
        <f>'Semex Extracts'!B24</f>
        <v>1</v>
      </c>
      <c r="D76" s="25">
        <f>'Bryan Extracts'!B24</f>
        <v>1</v>
      </c>
      <c r="E76" s="25">
        <f t="shared" si="8"/>
        <v>0</v>
      </c>
      <c r="F76" s="25">
        <f t="shared" si="9"/>
        <v>1</v>
      </c>
      <c r="G76" s="25">
        <f t="shared" si="10"/>
        <v>0</v>
      </c>
      <c r="H76" s="25">
        <f t="shared" si="11"/>
        <v>0</v>
      </c>
      <c r="I76" s="25">
        <f t="shared" si="12"/>
        <v>0</v>
      </c>
      <c r="J76" s="25">
        <f t="shared" si="13"/>
        <v>0</v>
      </c>
      <c r="K76" s="25">
        <f t="shared" si="14"/>
        <v>0</v>
      </c>
      <c r="L76" s="25">
        <f t="shared" si="15"/>
        <v>1</v>
      </c>
    </row>
    <row r="77" spans="1:12">
      <c r="A77" s="30">
        <v>75</v>
      </c>
      <c r="B77" s="25">
        <f>'Parsons Extracts'!B25</f>
        <v>0</v>
      </c>
      <c r="C77" s="25">
        <f>'Semex Extracts'!B25</f>
        <v>1</v>
      </c>
      <c r="D77" s="25">
        <f>'Bryan Extracts'!B25</f>
        <v>1</v>
      </c>
      <c r="E77" s="25">
        <f t="shared" si="8"/>
        <v>0</v>
      </c>
      <c r="F77" s="25">
        <f t="shared" si="9"/>
        <v>1</v>
      </c>
      <c r="G77" s="25">
        <f t="shared" si="10"/>
        <v>0</v>
      </c>
      <c r="H77" s="25">
        <f t="shared" si="11"/>
        <v>0</v>
      </c>
      <c r="I77" s="25">
        <f t="shared" si="12"/>
        <v>0</v>
      </c>
      <c r="J77" s="25">
        <f t="shared" si="13"/>
        <v>0</v>
      </c>
      <c r="K77" s="25">
        <f t="shared" si="14"/>
        <v>0</v>
      </c>
      <c r="L77" s="25">
        <f t="shared" si="15"/>
        <v>1</v>
      </c>
    </row>
    <row r="78" spans="1:12">
      <c r="A78" s="30">
        <v>76</v>
      </c>
      <c r="B78" s="25">
        <f>'Parsons Extracts'!B26</f>
        <v>0</v>
      </c>
      <c r="C78" s="25">
        <f>'Semex Extracts'!B26</f>
        <v>0</v>
      </c>
      <c r="D78" s="25">
        <f>'Bryan Extracts'!B26</f>
        <v>1</v>
      </c>
      <c r="E78" s="25">
        <f t="shared" si="8"/>
        <v>0</v>
      </c>
      <c r="F78" s="25">
        <f t="shared" si="9"/>
        <v>1</v>
      </c>
      <c r="G78" s="25">
        <f t="shared" si="10"/>
        <v>0</v>
      </c>
      <c r="H78" s="25">
        <f t="shared" si="11"/>
        <v>0</v>
      </c>
      <c r="I78" s="25">
        <f t="shared" si="12"/>
        <v>0</v>
      </c>
      <c r="J78" s="25">
        <f t="shared" si="13"/>
        <v>1</v>
      </c>
      <c r="K78" s="25">
        <f t="shared" si="14"/>
        <v>0</v>
      </c>
      <c r="L78" s="25">
        <f t="shared" si="15"/>
        <v>0</v>
      </c>
    </row>
    <row r="79" spans="1:12">
      <c r="A79" s="30">
        <v>77</v>
      </c>
      <c r="B79" s="25">
        <f>'Parsons Extracts'!B27</f>
        <v>0</v>
      </c>
      <c r="C79" s="25">
        <f>'Semex Extracts'!B27</f>
        <v>1</v>
      </c>
      <c r="D79" s="25">
        <f>'Bryan Extracts'!B27</f>
        <v>1</v>
      </c>
      <c r="E79" s="25">
        <f t="shared" si="8"/>
        <v>0</v>
      </c>
      <c r="F79" s="25">
        <f t="shared" si="9"/>
        <v>1</v>
      </c>
      <c r="G79" s="25">
        <f t="shared" si="10"/>
        <v>0</v>
      </c>
      <c r="H79" s="25">
        <f t="shared" si="11"/>
        <v>0</v>
      </c>
      <c r="I79" s="25">
        <f t="shared" si="12"/>
        <v>0</v>
      </c>
      <c r="J79" s="25">
        <f t="shared" si="13"/>
        <v>0</v>
      </c>
      <c r="K79" s="25">
        <f t="shared" si="14"/>
        <v>0</v>
      </c>
      <c r="L79" s="25">
        <f t="shared" si="15"/>
        <v>1</v>
      </c>
    </row>
    <row r="80" spans="1:12">
      <c r="A80" s="30">
        <v>78</v>
      </c>
      <c r="B80" s="25">
        <f>'Parsons Extracts'!B28</f>
        <v>0</v>
      </c>
      <c r="C80" s="25">
        <f>'Semex Extracts'!B28</f>
        <v>0</v>
      </c>
      <c r="D80" s="25">
        <f>'Bryan Extracts'!B28</f>
        <v>1</v>
      </c>
      <c r="E80" s="25">
        <f t="shared" si="8"/>
        <v>0</v>
      </c>
      <c r="F80" s="25">
        <f t="shared" si="9"/>
        <v>1</v>
      </c>
      <c r="G80" s="25">
        <f t="shared" si="10"/>
        <v>0</v>
      </c>
      <c r="H80" s="25">
        <f t="shared" si="11"/>
        <v>0</v>
      </c>
      <c r="I80" s="25">
        <f t="shared" si="12"/>
        <v>0</v>
      </c>
      <c r="J80" s="25">
        <f t="shared" si="13"/>
        <v>1</v>
      </c>
      <c r="K80" s="25">
        <f t="shared" si="14"/>
        <v>0</v>
      </c>
      <c r="L80" s="25">
        <f t="shared" si="15"/>
        <v>0</v>
      </c>
    </row>
    <row r="81" spans="1:12">
      <c r="A81" s="30">
        <v>79</v>
      </c>
      <c r="B81" s="25">
        <f>'Parsons Extracts'!B29</f>
        <v>0</v>
      </c>
      <c r="C81" s="25">
        <f>'Semex Extracts'!B29</f>
        <v>1</v>
      </c>
      <c r="D81" s="25">
        <f>'Bryan Extracts'!B29</f>
        <v>1</v>
      </c>
      <c r="E81" s="25">
        <f t="shared" si="8"/>
        <v>0</v>
      </c>
      <c r="F81" s="25">
        <f t="shared" si="9"/>
        <v>1</v>
      </c>
      <c r="G81" s="25">
        <f t="shared" si="10"/>
        <v>0</v>
      </c>
      <c r="H81" s="25">
        <f t="shared" si="11"/>
        <v>0</v>
      </c>
      <c r="I81" s="25">
        <f t="shared" si="12"/>
        <v>0</v>
      </c>
      <c r="J81" s="25">
        <f t="shared" si="13"/>
        <v>0</v>
      </c>
      <c r="K81" s="25">
        <f t="shared" si="14"/>
        <v>0</v>
      </c>
      <c r="L81" s="25">
        <f t="shared" si="15"/>
        <v>1</v>
      </c>
    </row>
    <row r="82" spans="1:12">
      <c r="A82" s="30">
        <v>80</v>
      </c>
      <c r="B82" s="25">
        <f>'Parsons Extracts'!B30</f>
        <v>0</v>
      </c>
      <c r="C82" s="25">
        <f>'Semex Extracts'!B30</f>
        <v>1</v>
      </c>
      <c r="D82" s="25">
        <f>'Bryan Extracts'!B30</f>
        <v>1</v>
      </c>
      <c r="E82" s="25">
        <f t="shared" si="8"/>
        <v>0</v>
      </c>
      <c r="F82" s="25">
        <f t="shared" si="9"/>
        <v>1</v>
      </c>
      <c r="G82" s="25">
        <f t="shared" si="10"/>
        <v>0</v>
      </c>
      <c r="H82" s="25">
        <f t="shared" si="11"/>
        <v>0</v>
      </c>
      <c r="I82" s="25">
        <f t="shared" si="12"/>
        <v>0</v>
      </c>
      <c r="J82" s="25">
        <f t="shared" si="13"/>
        <v>0</v>
      </c>
      <c r="K82" s="25">
        <f t="shared" si="14"/>
        <v>0</v>
      </c>
      <c r="L82" s="25">
        <f t="shared" si="15"/>
        <v>1</v>
      </c>
    </row>
    <row r="83" spans="1:12">
      <c r="A83" s="30">
        <v>81</v>
      </c>
      <c r="B83" s="25">
        <f>'Parsons Extracts'!B31</f>
        <v>0</v>
      </c>
      <c r="C83" s="25">
        <f>'Semex Extracts'!B31</f>
        <v>0</v>
      </c>
      <c r="D83" s="25">
        <f>'Bryan Extracts'!B31</f>
        <v>1</v>
      </c>
      <c r="E83" s="25">
        <f t="shared" si="8"/>
        <v>0</v>
      </c>
      <c r="F83" s="25">
        <f t="shared" si="9"/>
        <v>1</v>
      </c>
      <c r="G83" s="25">
        <f t="shared" si="10"/>
        <v>0</v>
      </c>
      <c r="H83" s="25">
        <f t="shared" si="11"/>
        <v>0</v>
      </c>
      <c r="I83" s="25">
        <f t="shared" si="12"/>
        <v>0</v>
      </c>
      <c r="J83" s="25">
        <f t="shared" si="13"/>
        <v>1</v>
      </c>
      <c r="K83" s="25">
        <f t="shared" si="14"/>
        <v>0</v>
      </c>
      <c r="L83" s="25">
        <f t="shared" si="15"/>
        <v>0</v>
      </c>
    </row>
    <row r="84" spans="1:12">
      <c r="A84" s="30">
        <v>82</v>
      </c>
      <c r="B84" s="25">
        <f>'Parsons Extracts'!B32</f>
        <v>0</v>
      </c>
      <c r="C84" s="25">
        <f>'Semex Extracts'!B32</f>
        <v>0</v>
      </c>
      <c r="D84" s="25">
        <f>'Bryan Extracts'!B32</f>
        <v>1</v>
      </c>
      <c r="E84" s="25">
        <f t="shared" si="8"/>
        <v>0</v>
      </c>
      <c r="F84" s="25">
        <f t="shared" si="9"/>
        <v>1</v>
      </c>
      <c r="G84" s="25">
        <f t="shared" si="10"/>
        <v>0</v>
      </c>
      <c r="H84" s="25">
        <f t="shared" si="11"/>
        <v>0</v>
      </c>
      <c r="I84" s="25">
        <f t="shared" si="12"/>
        <v>0</v>
      </c>
      <c r="J84" s="25">
        <f t="shared" si="13"/>
        <v>1</v>
      </c>
      <c r="K84" s="25">
        <f t="shared" si="14"/>
        <v>0</v>
      </c>
      <c r="L84" s="25">
        <f t="shared" si="15"/>
        <v>0</v>
      </c>
    </row>
    <row r="85" spans="1:12">
      <c r="A85" s="30">
        <v>83</v>
      </c>
      <c r="B85" s="25">
        <f>'Parsons Extracts'!B33</f>
        <v>0</v>
      </c>
      <c r="C85" s="25">
        <f>'Semex Extracts'!B33</f>
        <v>1</v>
      </c>
      <c r="D85" s="25">
        <f>'Bryan Extracts'!B33</f>
        <v>1</v>
      </c>
      <c r="E85" s="25">
        <f t="shared" si="8"/>
        <v>0</v>
      </c>
      <c r="F85" s="25">
        <f t="shared" si="9"/>
        <v>1</v>
      </c>
      <c r="G85" s="25">
        <f t="shared" si="10"/>
        <v>0</v>
      </c>
      <c r="H85" s="25">
        <f t="shared" si="11"/>
        <v>0</v>
      </c>
      <c r="I85" s="25">
        <f t="shared" si="12"/>
        <v>0</v>
      </c>
      <c r="J85" s="25">
        <f t="shared" si="13"/>
        <v>0</v>
      </c>
      <c r="K85" s="25">
        <f t="shared" si="14"/>
        <v>0</v>
      </c>
      <c r="L85" s="25">
        <f t="shared" si="15"/>
        <v>1</v>
      </c>
    </row>
    <row r="86" spans="1:12">
      <c r="A86" s="30">
        <v>84</v>
      </c>
      <c r="B86" s="25">
        <f>'Parsons Extracts'!B34</f>
        <v>0</v>
      </c>
      <c r="C86" s="25">
        <f>'Semex Extracts'!B34</f>
        <v>0</v>
      </c>
      <c r="D86" s="25">
        <f>'Bryan Extracts'!B34</f>
        <v>1</v>
      </c>
      <c r="E86" s="25">
        <f t="shared" si="8"/>
        <v>0</v>
      </c>
      <c r="F86" s="25">
        <f t="shared" si="9"/>
        <v>1</v>
      </c>
      <c r="G86" s="25">
        <f t="shared" si="10"/>
        <v>0</v>
      </c>
      <c r="H86" s="25">
        <f t="shared" si="11"/>
        <v>0</v>
      </c>
      <c r="I86" s="25">
        <f t="shared" si="12"/>
        <v>0</v>
      </c>
      <c r="J86" s="25">
        <f t="shared" si="13"/>
        <v>1</v>
      </c>
      <c r="K86" s="25">
        <f t="shared" si="14"/>
        <v>0</v>
      </c>
      <c r="L86" s="25">
        <f t="shared" si="15"/>
        <v>0</v>
      </c>
    </row>
    <row r="87" spans="1:12">
      <c r="A87" s="30">
        <v>85</v>
      </c>
      <c r="B87" s="25">
        <f>'Parsons Extracts'!B35</f>
        <v>0</v>
      </c>
      <c r="C87" s="25">
        <f>'Semex Extracts'!B35</f>
        <v>0</v>
      </c>
      <c r="D87" s="25">
        <f>'Bryan Extracts'!B35</f>
        <v>0</v>
      </c>
      <c r="E87" s="25">
        <f t="shared" si="8"/>
        <v>1</v>
      </c>
      <c r="F87" s="25">
        <f t="shared" si="9"/>
        <v>0</v>
      </c>
      <c r="G87" s="25">
        <f t="shared" si="10"/>
        <v>0</v>
      </c>
      <c r="H87" s="25">
        <f t="shared" si="11"/>
        <v>0</v>
      </c>
      <c r="I87" s="25">
        <f t="shared" si="12"/>
        <v>1</v>
      </c>
      <c r="J87" s="25">
        <f t="shared" si="13"/>
        <v>0</v>
      </c>
      <c r="K87" s="25">
        <f t="shared" si="14"/>
        <v>0</v>
      </c>
      <c r="L87" s="25">
        <f t="shared" si="15"/>
        <v>0</v>
      </c>
    </row>
    <row r="88" spans="1:12">
      <c r="A88" s="30">
        <v>86</v>
      </c>
      <c r="B88" s="25">
        <f>'Parsons Extracts'!B36</f>
        <v>0</v>
      </c>
      <c r="C88" s="25">
        <f>'Semex Extracts'!B36</f>
        <v>1</v>
      </c>
      <c r="D88" s="25">
        <f>'Bryan Extracts'!B36</f>
        <v>1</v>
      </c>
      <c r="E88" s="25">
        <f t="shared" si="8"/>
        <v>0</v>
      </c>
      <c r="F88" s="25">
        <f t="shared" si="9"/>
        <v>1</v>
      </c>
      <c r="G88" s="25">
        <f t="shared" si="10"/>
        <v>0</v>
      </c>
      <c r="H88" s="25">
        <f t="shared" si="11"/>
        <v>0</v>
      </c>
      <c r="I88" s="25">
        <f t="shared" si="12"/>
        <v>0</v>
      </c>
      <c r="J88" s="25">
        <f t="shared" si="13"/>
        <v>0</v>
      </c>
      <c r="K88" s="25">
        <f t="shared" si="14"/>
        <v>0</v>
      </c>
      <c r="L88" s="25">
        <f t="shared" si="15"/>
        <v>1</v>
      </c>
    </row>
    <row r="89" spans="1:12">
      <c r="A89" s="30">
        <v>87</v>
      </c>
      <c r="B89" s="25">
        <f>'Parsons Extracts'!B37</f>
        <v>0</v>
      </c>
      <c r="C89" s="25">
        <f>'Semex Extracts'!B37</f>
        <v>1</v>
      </c>
      <c r="D89" s="25">
        <f>'Bryan Extracts'!B37</f>
        <v>1</v>
      </c>
      <c r="E89" s="25">
        <f t="shared" si="8"/>
        <v>0</v>
      </c>
      <c r="F89" s="25">
        <f t="shared" si="9"/>
        <v>1</v>
      </c>
      <c r="G89" s="25">
        <f t="shared" si="10"/>
        <v>0</v>
      </c>
      <c r="H89" s="25">
        <f t="shared" si="11"/>
        <v>0</v>
      </c>
      <c r="I89" s="25">
        <f t="shared" si="12"/>
        <v>0</v>
      </c>
      <c r="J89" s="25">
        <f t="shared" si="13"/>
        <v>0</v>
      </c>
      <c r="K89" s="25">
        <f t="shared" si="14"/>
        <v>0</v>
      </c>
      <c r="L89" s="25">
        <f t="shared" si="15"/>
        <v>1</v>
      </c>
    </row>
    <row r="90" spans="1:12">
      <c r="A90" s="30">
        <v>88</v>
      </c>
      <c r="B90" s="25">
        <f>'Parsons Extracts'!B38</f>
        <v>0</v>
      </c>
      <c r="C90" s="25">
        <f>'Semex Extracts'!B38</f>
        <v>1</v>
      </c>
      <c r="D90" s="25">
        <f>'Bryan Extracts'!B38</f>
        <v>1</v>
      </c>
      <c r="E90" s="25">
        <f t="shared" si="8"/>
        <v>0</v>
      </c>
      <c r="F90" s="25">
        <f t="shared" si="9"/>
        <v>1</v>
      </c>
      <c r="G90" s="25">
        <f t="shared" si="10"/>
        <v>0</v>
      </c>
      <c r="H90" s="25">
        <f t="shared" si="11"/>
        <v>0</v>
      </c>
      <c r="I90" s="25">
        <f t="shared" si="12"/>
        <v>0</v>
      </c>
      <c r="J90" s="25">
        <f t="shared" si="13"/>
        <v>0</v>
      </c>
      <c r="K90" s="25">
        <f t="shared" si="14"/>
        <v>0</v>
      </c>
      <c r="L90" s="25">
        <f t="shared" si="15"/>
        <v>1</v>
      </c>
    </row>
    <row r="91" spans="1:12">
      <c r="A91" s="30">
        <v>89</v>
      </c>
      <c r="B91" s="25">
        <f>'Parsons Extracts'!B39</f>
        <v>0</v>
      </c>
      <c r="C91" s="25">
        <f>'Semex Extracts'!B39</f>
        <v>0</v>
      </c>
      <c r="D91" s="25">
        <f>'Bryan Extracts'!B39</f>
        <v>1</v>
      </c>
      <c r="E91" s="25">
        <f t="shared" si="8"/>
        <v>0</v>
      </c>
      <c r="F91" s="25">
        <f t="shared" si="9"/>
        <v>1</v>
      </c>
      <c r="G91" s="25">
        <f t="shared" si="10"/>
        <v>0</v>
      </c>
      <c r="H91" s="25">
        <f t="shared" si="11"/>
        <v>0</v>
      </c>
      <c r="I91" s="25">
        <f t="shared" si="12"/>
        <v>0</v>
      </c>
      <c r="J91" s="25">
        <f t="shared" si="13"/>
        <v>1</v>
      </c>
      <c r="K91" s="25">
        <f t="shared" si="14"/>
        <v>0</v>
      </c>
      <c r="L91" s="25">
        <f t="shared" si="15"/>
        <v>0</v>
      </c>
    </row>
    <row r="92" spans="1:12">
      <c r="A92" s="30">
        <v>90</v>
      </c>
      <c r="B92" s="25">
        <f>'Parsons Extracts'!B40</f>
        <v>0</v>
      </c>
      <c r="C92" s="25">
        <f>'Semex Extracts'!B40</f>
        <v>0</v>
      </c>
      <c r="D92" s="25">
        <f>'Bryan Extracts'!B40</f>
        <v>1</v>
      </c>
      <c r="E92" s="25">
        <f t="shared" si="8"/>
        <v>0</v>
      </c>
      <c r="F92" s="25">
        <f t="shared" si="9"/>
        <v>1</v>
      </c>
      <c r="G92" s="25">
        <f t="shared" si="10"/>
        <v>0</v>
      </c>
      <c r="H92" s="25">
        <f t="shared" si="11"/>
        <v>0</v>
      </c>
      <c r="I92" s="25">
        <f t="shared" si="12"/>
        <v>0</v>
      </c>
      <c r="J92" s="25">
        <f t="shared" si="13"/>
        <v>1</v>
      </c>
      <c r="K92" s="25">
        <f t="shared" si="14"/>
        <v>0</v>
      </c>
      <c r="L92" s="25">
        <f t="shared" si="15"/>
        <v>0</v>
      </c>
    </row>
    <row r="93" spans="1:12">
      <c r="A93" s="30">
        <v>91</v>
      </c>
      <c r="B93" s="25">
        <f>'Parsons Extracts'!B41</f>
        <v>0</v>
      </c>
      <c r="C93" s="25">
        <f>'Semex Extracts'!B41</f>
        <v>0</v>
      </c>
      <c r="D93" s="25">
        <f>'Bryan Extracts'!B41</f>
        <v>1</v>
      </c>
      <c r="E93" s="25">
        <f t="shared" si="8"/>
        <v>0</v>
      </c>
      <c r="F93" s="25">
        <f t="shared" si="9"/>
        <v>1</v>
      </c>
      <c r="G93" s="25">
        <f t="shared" si="10"/>
        <v>0</v>
      </c>
      <c r="H93" s="25">
        <f t="shared" si="11"/>
        <v>0</v>
      </c>
      <c r="I93" s="25">
        <f t="shared" si="12"/>
        <v>0</v>
      </c>
      <c r="J93" s="25">
        <f t="shared" si="13"/>
        <v>1</v>
      </c>
      <c r="K93" s="25">
        <f t="shared" si="14"/>
        <v>0</v>
      </c>
      <c r="L93" s="25">
        <f t="shared" si="15"/>
        <v>0</v>
      </c>
    </row>
    <row r="94" spans="1:12">
      <c r="A94" s="30">
        <v>92</v>
      </c>
      <c r="B94" s="25">
        <f>'Parsons Extracts'!B42</f>
        <v>0</v>
      </c>
      <c r="C94" s="25">
        <f>'Semex Extracts'!B42</f>
        <v>0</v>
      </c>
      <c r="D94" s="25">
        <f>'Bryan Extracts'!B42</f>
        <v>1</v>
      </c>
      <c r="E94" s="25">
        <f t="shared" si="8"/>
        <v>0</v>
      </c>
      <c r="F94" s="25">
        <f t="shared" si="9"/>
        <v>1</v>
      </c>
      <c r="G94" s="25">
        <f t="shared" si="10"/>
        <v>0</v>
      </c>
      <c r="H94" s="25">
        <f t="shared" si="11"/>
        <v>0</v>
      </c>
      <c r="I94" s="25">
        <f t="shared" si="12"/>
        <v>0</v>
      </c>
      <c r="J94" s="25">
        <f t="shared" si="13"/>
        <v>1</v>
      </c>
      <c r="K94" s="25">
        <f t="shared" si="14"/>
        <v>0</v>
      </c>
      <c r="L94" s="25">
        <f t="shared" si="15"/>
        <v>0</v>
      </c>
    </row>
    <row r="95" spans="1:12">
      <c r="A95" s="30">
        <v>93</v>
      </c>
      <c r="B95" s="25">
        <f>'Parsons Extracts'!B43</f>
        <v>0</v>
      </c>
      <c r="C95" s="25">
        <f>'Semex Extracts'!B43</f>
        <v>0</v>
      </c>
      <c r="D95" s="25">
        <f>'Bryan Extracts'!B43</f>
        <v>1</v>
      </c>
      <c r="E95" s="25">
        <f t="shared" si="8"/>
        <v>0</v>
      </c>
      <c r="F95" s="25">
        <f t="shared" si="9"/>
        <v>1</v>
      </c>
      <c r="G95" s="25">
        <f t="shared" si="10"/>
        <v>0</v>
      </c>
      <c r="H95" s="25">
        <f t="shared" si="11"/>
        <v>0</v>
      </c>
      <c r="I95" s="25">
        <f t="shared" si="12"/>
        <v>0</v>
      </c>
      <c r="J95" s="25">
        <f t="shared" si="13"/>
        <v>1</v>
      </c>
      <c r="K95" s="25">
        <f t="shared" si="14"/>
        <v>0</v>
      </c>
      <c r="L95" s="25">
        <f t="shared" si="15"/>
        <v>0</v>
      </c>
    </row>
    <row r="96" spans="1:12">
      <c r="A96" s="30">
        <v>94</v>
      </c>
      <c r="B96" s="25">
        <f>'Parsons Extracts'!B44</f>
        <v>1</v>
      </c>
      <c r="C96" s="25">
        <f>'Semex Extracts'!B44</f>
        <v>1</v>
      </c>
      <c r="D96" s="25">
        <f>'Bryan Extracts'!B44</f>
        <v>1</v>
      </c>
      <c r="E96" s="25">
        <f t="shared" si="8"/>
        <v>0</v>
      </c>
      <c r="F96" s="25">
        <f t="shared" si="9"/>
        <v>0</v>
      </c>
      <c r="G96" s="25">
        <f t="shared" si="10"/>
        <v>0</v>
      </c>
      <c r="H96" s="25">
        <f t="shared" si="11"/>
        <v>1</v>
      </c>
      <c r="I96" s="25">
        <f t="shared" si="12"/>
        <v>0</v>
      </c>
      <c r="J96" s="25">
        <f t="shared" si="13"/>
        <v>0</v>
      </c>
      <c r="K96" s="25">
        <f t="shared" si="14"/>
        <v>0</v>
      </c>
      <c r="L96" s="25">
        <f t="shared" si="15"/>
        <v>1</v>
      </c>
    </row>
    <row r="97" spans="1:12">
      <c r="A97" s="30">
        <v>95</v>
      </c>
      <c r="B97" s="25">
        <f>'Parsons Extracts'!B45</f>
        <v>0</v>
      </c>
      <c r="C97" s="25">
        <f>'Semex Extracts'!B45</f>
        <v>0</v>
      </c>
      <c r="D97" s="25">
        <f>'Bryan Extracts'!B45</f>
        <v>1</v>
      </c>
      <c r="E97" s="25">
        <f t="shared" si="8"/>
        <v>0</v>
      </c>
      <c r="F97" s="25">
        <f t="shared" si="9"/>
        <v>1</v>
      </c>
      <c r="G97" s="25">
        <f t="shared" si="10"/>
        <v>0</v>
      </c>
      <c r="H97" s="25">
        <f t="shared" si="11"/>
        <v>0</v>
      </c>
      <c r="I97" s="25">
        <f t="shared" si="12"/>
        <v>0</v>
      </c>
      <c r="J97" s="25">
        <f t="shared" si="13"/>
        <v>1</v>
      </c>
      <c r="K97" s="25">
        <f t="shared" si="14"/>
        <v>0</v>
      </c>
      <c r="L97" s="25">
        <f t="shared" si="15"/>
        <v>0</v>
      </c>
    </row>
    <row r="98" spans="1:12">
      <c r="A98" s="30">
        <v>96</v>
      </c>
      <c r="B98" s="25">
        <f>'Parsons Extracts'!B46</f>
        <v>0</v>
      </c>
      <c r="C98" s="25">
        <f>'Semex Extracts'!B46</f>
        <v>1</v>
      </c>
      <c r="D98" s="25">
        <f>'Bryan Extracts'!B46</f>
        <v>1</v>
      </c>
      <c r="E98" s="25">
        <f t="shared" si="8"/>
        <v>0</v>
      </c>
      <c r="F98" s="25">
        <f t="shared" si="9"/>
        <v>1</v>
      </c>
      <c r="G98" s="25">
        <f t="shared" si="10"/>
        <v>0</v>
      </c>
      <c r="H98" s="25">
        <f t="shared" si="11"/>
        <v>0</v>
      </c>
      <c r="I98" s="25">
        <f t="shared" si="12"/>
        <v>0</v>
      </c>
      <c r="J98" s="25">
        <f t="shared" si="13"/>
        <v>0</v>
      </c>
      <c r="K98" s="25">
        <f t="shared" si="14"/>
        <v>0</v>
      </c>
      <c r="L98" s="25">
        <f t="shared" si="15"/>
        <v>1</v>
      </c>
    </row>
    <row r="99" spans="1:12">
      <c r="A99" s="30">
        <v>97</v>
      </c>
      <c r="B99" s="25">
        <f>'Parsons Extracts'!B47</f>
        <v>0</v>
      </c>
      <c r="C99" s="25">
        <f>'Semex Extracts'!B47</f>
        <v>1</v>
      </c>
      <c r="D99" s="25">
        <f>'Bryan Extracts'!B47</f>
        <v>1</v>
      </c>
      <c r="E99" s="25">
        <f t="shared" si="8"/>
        <v>0</v>
      </c>
      <c r="F99" s="25">
        <f t="shared" si="9"/>
        <v>1</v>
      </c>
      <c r="G99" s="25">
        <f t="shared" si="10"/>
        <v>0</v>
      </c>
      <c r="H99" s="25">
        <f t="shared" si="11"/>
        <v>0</v>
      </c>
      <c r="I99" s="25">
        <f t="shared" si="12"/>
        <v>0</v>
      </c>
      <c r="J99" s="25">
        <f t="shared" si="13"/>
        <v>0</v>
      </c>
      <c r="K99" s="25">
        <f t="shared" si="14"/>
        <v>0</v>
      </c>
      <c r="L99" s="25">
        <f t="shared" si="15"/>
        <v>1</v>
      </c>
    </row>
    <row r="100" spans="1:12">
      <c r="A100" s="30">
        <v>98</v>
      </c>
      <c r="B100" s="25">
        <f>'Parsons Extracts'!B48</f>
        <v>0</v>
      </c>
      <c r="C100" s="25">
        <f>'Semex Extracts'!B48</f>
        <v>0</v>
      </c>
      <c r="D100" s="25">
        <f>'Bryan Extracts'!B48</f>
        <v>1</v>
      </c>
      <c r="E100" s="25">
        <f t="shared" si="8"/>
        <v>0</v>
      </c>
      <c r="F100" s="25">
        <f t="shared" si="9"/>
        <v>1</v>
      </c>
      <c r="G100" s="25">
        <f t="shared" si="10"/>
        <v>0</v>
      </c>
      <c r="H100" s="25">
        <f t="shared" si="11"/>
        <v>0</v>
      </c>
      <c r="I100" s="25">
        <f t="shared" si="12"/>
        <v>0</v>
      </c>
      <c r="J100" s="25">
        <f t="shared" si="13"/>
        <v>1</v>
      </c>
      <c r="K100" s="25">
        <f t="shared" si="14"/>
        <v>0</v>
      </c>
      <c r="L100" s="25">
        <f t="shared" si="15"/>
        <v>0</v>
      </c>
    </row>
    <row r="101" spans="1:12">
      <c r="A101" s="30">
        <v>99</v>
      </c>
      <c r="B101" s="25">
        <f>'Parsons Extracts'!B49</f>
        <v>0</v>
      </c>
      <c r="C101" s="25">
        <f>'Semex Extracts'!B49</f>
        <v>0</v>
      </c>
      <c r="D101" s="25">
        <f>'Bryan Extracts'!B49</f>
        <v>1</v>
      </c>
      <c r="E101" s="25">
        <f t="shared" si="8"/>
        <v>0</v>
      </c>
      <c r="F101" s="25">
        <f t="shared" si="9"/>
        <v>1</v>
      </c>
      <c r="G101" s="25">
        <f t="shared" si="10"/>
        <v>0</v>
      </c>
      <c r="H101" s="25">
        <f t="shared" si="11"/>
        <v>0</v>
      </c>
      <c r="I101" s="25">
        <f t="shared" si="12"/>
        <v>0</v>
      </c>
      <c r="J101" s="25">
        <f t="shared" si="13"/>
        <v>1</v>
      </c>
      <c r="K101" s="25">
        <f t="shared" si="14"/>
        <v>0</v>
      </c>
      <c r="L101" s="25">
        <f t="shared" si="15"/>
        <v>0</v>
      </c>
    </row>
    <row r="102" spans="1:12">
      <c r="A102" s="30">
        <v>100</v>
      </c>
      <c r="B102" s="25">
        <f>'Parsons Extracts'!B50</f>
        <v>0</v>
      </c>
      <c r="C102" s="25">
        <f>'Semex Extracts'!B50</f>
        <v>0</v>
      </c>
      <c r="D102" s="25">
        <f>'Bryan Extracts'!B50</f>
        <v>1</v>
      </c>
      <c r="E102" s="25">
        <f t="shared" si="8"/>
        <v>0</v>
      </c>
      <c r="F102" s="25">
        <f t="shared" si="9"/>
        <v>1</v>
      </c>
      <c r="G102" s="25">
        <f t="shared" si="10"/>
        <v>0</v>
      </c>
      <c r="H102" s="25">
        <f t="shared" si="11"/>
        <v>0</v>
      </c>
      <c r="I102" s="25">
        <f t="shared" si="12"/>
        <v>0</v>
      </c>
      <c r="J102" s="25">
        <f t="shared" si="13"/>
        <v>1</v>
      </c>
      <c r="K102" s="25">
        <f t="shared" si="14"/>
        <v>0</v>
      </c>
      <c r="L102" s="25">
        <f t="shared" si="15"/>
        <v>0</v>
      </c>
    </row>
    <row r="103" spans="1:12">
      <c r="A103" s="29" t="s">
        <v>995</v>
      </c>
      <c r="B103" s="25">
        <f>COUNTIF(B3:B102, 1)</f>
        <v>11</v>
      </c>
      <c r="C103" s="25">
        <f>COUNTIF(C3:C102, 1)</f>
        <v>47</v>
      </c>
      <c r="D103" s="25">
        <f>COUNTIF(D3:D102, 1)</f>
        <v>93</v>
      </c>
      <c r="E103" s="25">
        <f t="shared" ref="E103:H103" si="16">COUNTIF(E3:E102, 1)</f>
        <v>7</v>
      </c>
      <c r="F103" s="25">
        <f t="shared" si="16"/>
        <v>82</v>
      </c>
      <c r="G103" s="25">
        <f t="shared" si="16"/>
        <v>0</v>
      </c>
      <c r="H103" s="25">
        <f t="shared" si="16"/>
        <v>11</v>
      </c>
      <c r="I103" s="25">
        <f t="shared" ref="I103" si="17">COUNTIF(I3:I102, 1)</f>
        <v>7</v>
      </c>
      <c r="J103" s="25">
        <f t="shared" ref="J103" si="18">COUNTIF(J3:J102, 1)</f>
        <v>46</v>
      </c>
      <c r="K103" s="25">
        <f t="shared" ref="K103" si="19">COUNTIF(K3:K102, 1)</f>
        <v>0</v>
      </c>
      <c r="L103" s="25">
        <f t="shared" ref="L103" si="20">COUNTIF(L3:L102, 1)</f>
        <v>47</v>
      </c>
    </row>
    <row r="104" spans="1:12">
      <c r="A104" s="29" t="s">
        <v>996</v>
      </c>
      <c r="B104" s="25">
        <f>COUNTIF(B3:B102, 0)</f>
        <v>89</v>
      </c>
      <c r="C104" s="25">
        <f>COUNTIF(C3:C102, 0)</f>
        <v>53</v>
      </c>
      <c r="D104" s="25">
        <f>COUNTIF(D3:D102, 0)</f>
        <v>7</v>
      </c>
      <c r="E104" s="26"/>
      <c r="F104" s="27"/>
      <c r="G104" s="27"/>
      <c r="H104" s="27"/>
      <c r="I104" s="27"/>
      <c r="J104" s="27"/>
      <c r="K104" s="27"/>
      <c r="L104" s="27"/>
    </row>
  </sheetData>
  <mergeCells count="2">
    <mergeCell ref="E1:H1"/>
    <mergeCell ref="I1:L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107"/>
  <sheetViews>
    <sheetView tabSelected="1" workbookViewId="0">
      <selection activeCell="I3" sqref="I3"/>
    </sheetView>
  </sheetViews>
  <sheetFormatPr defaultRowHeight="15"/>
  <cols>
    <col min="10" max="10" width="12" bestFit="1" customWidth="1"/>
  </cols>
  <sheetData>
    <row r="1" spans="1:10">
      <c r="A1" t="s">
        <v>1001</v>
      </c>
    </row>
    <row r="2" spans="1:10">
      <c r="A2" s="2" t="s">
        <v>1002</v>
      </c>
      <c r="B2" s="2" t="s">
        <v>1003</v>
      </c>
      <c r="C2" s="2" t="s">
        <v>1004</v>
      </c>
    </row>
    <row r="3" spans="1:10">
      <c r="A3">
        <v>0</v>
      </c>
      <c r="B3">
        <v>100</v>
      </c>
      <c r="C3">
        <v>1582</v>
      </c>
      <c r="D3">
        <f>FACT(B3)</f>
        <v>9.3326215443944175E+157</v>
      </c>
      <c r="E3">
        <f>FACT(A3) * FACT(B3-A3)</f>
        <v>9.3326215443944175E+157</v>
      </c>
      <c r="F3">
        <f>D3/E3</f>
        <v>1</v>
      </c>
      <c r="G3">
        <f xml:space="preserve"> 1/C3</f>
        <v>6.3211125158027818E-4</v>
      </c>
      <c r="H3">
        <f>POWER(G3, A3)</f>
        <v>1</v>
      </c>
      <c r="I3">
        <f>POWER(1-G3, B3-A3)</f>
        <v>0.93872649783470197</v>
      </c>
      <c r="J3">
        <f>F3*H3*I3</f>
        <v>0.93872649783470197</v>
      </c>
    </row>
    <row r="4" spans="1:10">
      <c r="A4">
        <v>1</v>
      </c>
      <c r="B4">
        <v>100</v>
      </c>
      <c r="C4">
        <v>1582</v>
      </c>
      <c r="D4">
        <f t="shared" ref="D4:D67" si="0">FACT(B4)</f>
        <v>9.3326215443944175E+157</v>
      </c>
      <c r="E4">
        <f t="shared" ref="E4:E67" si="1">FACT(A4) * FACT(B4-A4)</f>
        <v>9.3326215443944153E+155</v>
      </c>
      <c r="F4">
        <f t="shared" ref="F4:F67" si="2">D4/E4</f>
        <v>100.00000000000003</v>
      </c>
      <c r="G4">
        <f t="shared" ref="G4:G67" si="3" xml:space="preserve"> 1/C4</f>
        <v>6.3211125158027818E-4</v>
      </c>
      <c r="H4">
        <f t="shared" ref="H4:H67" si="4">POWER(G4, A4)</f>
        <v>6.3211125158027818E-4</v>
      </c>
      <c r="I4">
        <f t="shared" ref="I4:I67" si="5">POWER(1-G4, B4-A4)</f>
        <v>0.93932025273529307</v>
      </c>
      <c r="J4">
        <f t="shared" ref="J4:J67" si="6">F4*H4*I4</f>
        <v>5.9375490059120947E-2</v>
      </c>
    </row>
    <row r="5" spans="1:10">
      <c r="A5">
        <v>2</v>
      </c>
      <c r="B5">
        <v>100</v>
      </c>
      <c r="C5">
        <v>1582</v>
      </c>
      <c r="D5">
        <f t="shared" si="0"/>
        <v>9.3326215443944175E+157</v>
      </c>
      <c r="E5">
        <f t="shared" si="1"/>
        <v>1.8853780897766496E+154</v>
      </c>
      <c r="F5">
        <f t="shared" si="2"/>
        <v>4950.0000000000009</v>
      </c>
      <c r="G5">
        <f t="shared" si="3"/>
        <v>6.3211125158027818E-4</v>
      </c>
      <c r="H5">
        <f t="shared" si="4"/>
        <v>3.9956463437438574E-7</v>
      </c>
      <c r="I5">
        <f t="shared" si="5"/>
        <v>0.93991438319243115</v>
      </c>
      <c r="J5">
        <f t="shared" si="6"/>
        <v>1.8590049069743752E-3</v>
      </c>
    </row>
    <row r="6" spans="1:10">
      <c r="A6">
        <v>3</v>
      </c>
      <c r="B6">
        <v>100</v>
      </c>
      <c r="C6">
        <v>1582</v>
      </c>
      <c r="D6">
        <f t="shared" si="0"/>
        <v>9.3326215443944175E+157</v>
      </c>
      <c r="E6">
        <f t="shared" si="1"/>
        <v>5.7715655809489291E+152</v>
      </c>
      <c r="F6">
        <f t="shared" si="2"/>
        <v>161700</v>
      </c>
      <c r="G6">
        <f t="shared" si="3"/>
        <v>6.3211125158027818E-4</v>
      </c>
      <c r="H6">
        <f t="shared" si="4"/>
        <v>2.5256930112160922E-10</v>
      </c>
      <c r="I6">
        <f t="shared" si="5"/>
        <v>0.94050888944365973</v>
      </c>
      <c r="J6">
        <f t="shared" si="6"/>
        <v>3.8410811908810616E-5</v>
      </c>
    </row>
    <row r="7" spans="1:10">
      <c r="A7">
        <v>4</v>
      </c>
      <c r="B7">
        <v>100</v>
      </c>
      <c r="C7">
        <v>1582</v>
      </c>
      <c r="D7">
        <f t="shared" si="0"/>
        <v>9.3326215443944175E+157</v>
      </c>
      <c r="E7">
        <f t="shared" si="1"/>
        <v>2.3800270436902778E+151</v>
      </c>
      <c r="F7">
        <f t="shared" si="2"/>
        <v>3921225.0000000033</v>
      </c>
      <c r="G7">
        <f t="shared" si="3"/>
        <v>6.3211125158027818E-4</v>
      </c>
      <c r="H7">
        <f t="shared" si="4"/>
        <v>1.5965189704273656E-13</v>
      </c>
      <c r="I7">
        <f t="shared" si="5"/>
        <v>0.94110377172667281</v>
      </c>
      <c r="J7">
        <f t="shared" si="6"/>
        <v>5.8916014471135877E-7</v>
      </c>
    </row>
    <row r="8" spans="1:10">
      <c r="A8">
        <v>5</v>
      </c>
      <c r="B8">
        <v>100</v>
      </c>
      <c r="C8">
        <v>1582</v>
      </c>
      <c r="D8">
        <f t="shared" si="0"/>
        <v>9.3326215443944175E+157</v>
      </c>
      <c r="E8">
        <f t="shared" si="1"/>
        <v>1.2395974185886873E+150</v>
      </c>
      <c r="F8">
        <f t="shared" si="2"/>
        <v>75287520.000000015</v>
      </c>
      <c r="G8">
        <f t="shared" si="3"/>
        <v>6.3211125158027818E-4</v>
      </c>
      <c r="H8">
        <f t="shared" si="4"/>
        <v>1.0091776045684991E-16</v>
      </c>
      <c r="I8">
        <f t="shared" si="5"/>
        <v>0.94169903027931445</v>
      </c>
      <c r="J8">
        <f t="shared" si="6"/>
        <v>7.1548860078798725E-9</v>
      </c>
    </row>
    <row r="9" spans="1:10">
      <c r="A9">
        <v>6</v>
      </c>
      <c r="B9">
        <v>100</v>
      </c>
      <c r="C9">
        <v>1582</v>
      </c>
      <c r="D9">
        <f t="shared" si="0"/>
        <v>9.3326215443944175E+157</v>
      </c>
      <c r="E9">
        <f t="shared" si="1"/>
        <v>7.8290363279285472E+148</v>
      </c>
      <c r="F9">
        <f t="shared" si="2"/>
        <v>1192052400.0000007</v>
      </c>
      <c r="G9">
        <f t="shared" si="3"/>
        <v>6.3211125158027818E-4</v>
      </c>
      <c r="H9">
        <f t="shared" si="4"/>
        <v>6.379125186905811E-20</v>
      </c>
      <c r="I9">
        <f t="shared" si="5"/>
        <v>0.94229466533957962</v>
      </c>
      <c r="J9">
        <f t="shared" si="6"/>
        <v>7.1654456119395786E-11</v>
      </c>
    </row>
    <row r="10" spans="1:10">
      <c r="A10">
        <v>7</v>
      </c>
      <c r="B10">
        <v>100</v>
      </c>
      <c r="C10">
        <v>1582</v>
      </c>
      <c r="D10">
        <f t="shared" si="0"/>
        <v>9.3326215443944175E+157</v>
      </c>
      <c r="E10">
        <f t="shared" si="1"/>
        <v>5.8301334356914712E+147</v>
      </c>
      <c r="F10">
        <f t="shared" si="2"/>
        <v>16007560800.00001</v>
      </c>
      <c r="G10">
        <f t="shared" si="3"/>
        <v>6.3211125158027818E-4</v>
      </c>
      <c r="H10">
        <f t="shared" si="4"/>
        <v>4.0323168058823082E-23</v>
      </c>
      <c r="I10">
        <f t="shared" si="5"/>
        <v>0.94289067714561348</v>
      </c>
      <c r="J10">
        <f t="shared" si="6"/>
        <v>6.0861289195113422E-13</v>
      </c>
    </row>
    <row r="11" spans="1:10">
      <c r="A11">
        <v>8</v>
      </c>
      <c r="B11">
        <v>100</v>
      </c>
      <c r="C11">
        <v>1582</v>
      </c>
      <c r="D11">
        <f t="shared" si="0"/>
        <v>9.3326215443944175E+157</v>
      </c>
      <c r="E11">
        <f t="shared" si="1"/>
        <v>5.0151685468313746E+146</v>
      </c>
      <c r="F11">
        <f t="shared" si="2"/>
        <v>186087894300.00006</v>
      </c>
      <c r="G11">
        <f t="shared" si="3"/>
        <v>6.3211125158027818E-4</v>
      </c>
      <c r="H11">
        <f t="shared" si="4"/>
        <v>2.5488728229344553E-26</v>
      </c>
      <c r="I11">
        <f t="shared" si="5"/>
        <v>0.94348706593571197</v>
      </c>
      <c r="J11">
        <f t="shared" si="6"/>
        <v>4.4750947937583399E-15</v>
      </c>
    </row>
    <row r="12" spans="1:10">
      <c r="A12">
        <v>9</v>
      </c>
      <c r="B12">
        <v>100</v>
      </c>
      <c r="C12">
        <v>1582</v>
      </c>
      <c r="D12">
        <f t="shared" si="0"/>
        <v>9.3326215443944175E+157</v>
      </c>
      <c r="E12">
        <f t="shared" si="1"/>
        <v>4.9061431436393898E+145</v>
      </c>
      <c r="F12">
        <f t="shared" si="2"/>
        <v>1902231808400</v>
      </c>
      <c r="G12">
        <f t="shared" si="3"/>
        <v>6.3211125158027818E-4</v>
      </c>
      <c r="H12">
        <f t="shared" si="4"/>
        <v>1.6111711902240552E-29</v>
      </c>
      <c r="I12">
        <f t="shared" si="5"/>
        <v>0.94408383194832146</v>
      </c>
      <c r="J12">
        <f t="shared" si="6"/>
        <v>2.8934480358828245E-17</v>
      </c>
    </row>
    <row r="13" spans="1:10">
      <c r="A13">
        <v>10</v>
      </c>
      <c r="B13">
        <v>100</v>
      </c>
      <c r="C13">
        <v>1582</v>
      </c>
      <c r="D13">
        <f t="shared" si="0"/>
        <v>9.3326215443944175E+157</v>
      </c>
      <c r="E13">
        <f t="shared" si="1"/>
        <v>5.3913660919114128E+144</v>
      </c>
      <c r="F13">
        <f t="shared" si="2"/>
        <v>17310309456440.016</v>
      </c>
      <c r="G13">
        <f t="shared" si="3"/>
        <v>6.3211125158027818E-4</v>
      </c>
      <c r="H13">
        <f t="shared" si="4"/>
        <v>1.0184394375626141E-32</v>
      </c>
      <c r="I13">
        <f t="shared" si="5"/>
        <v>0.94468097542203944</v>
      </c>
      <c r="J13">
        <f t="shared" si="6"/>
        <v>1.6654254981994768E-19</v>
      </c>
    </row>
    <row r="14" spans="1:10">
      <c r="A14">
        <v>11</v>
      </c>
      <c r="B14">
        <v>100</v>
      </c>
      <c r="C14">
        <v>1582</v>
      </c>
      <c r="D14">
        <f t="shared" si="0"/>
        <v>9.3326215443944175E+157</v>
      </c>
      <c r="E14">
        <f t="shared" si="1"/>
        <v>6.5894474456695105E+143</v>
      </c>
      <c r="F14">
        <f t="shared" si="2"/>
        <v>141629804643600</v>
      </c>
      <c r="G14">
        <f t="shared" si="3"/>
        <v>6.3211125158027818E-4</v>
      </c>
      <c r="H14">
        <f t="shared" si="4"/>
        <v>6.4376702753641858E-36</v>
      </c>
      <c r="I14">
        <f t="shared" si="5"/>
        <v>0.94527849659561436</v>
      </c>
      <c r="J14">
        <f t="shared" si="6"/>
        <v>8.6187277809184505E-22</v>
      </c>
    </row>
    <row r="15" spans="1:10">
      <c r="A15">
        <v>12</v>
      </c>
      <c r="B15">
        <v>100</v>
      </c>
      <c r="C15">
        <v>1582</v>
      </c>
      <c r="D15">
        <f t="shared" si="0"/>
        <v>9.3326215443944175E+157</v>
      </c>
      <c r="E15">
        <f t="shared" si="1"/>
        <v>8.8846482413521444E+142</v>
      </c>
      <c r="F15">
        <f t="shared" si="2"/>
        <v>1050421051106700.5</v>
      </c>
      <c r="G15">
        <f t="shared" si="3"/>
        <v>6.3211125158027818E-4</v>
      </c>
      <c r="H15">
        <f t="shared" si="4"/>
        <v>4.0693238150216097E-39</v>
      </c>
      <c r="I15">
        <f t="shared" si="5"/>
        <v>0.94587639570794557</v>
      </c>
      <c r="J15">
        <f t="shared" si="6"/>
        <v>4.0431518685523016E-24</v>
      </c>
    </row>
    <row r="16" spans="1:10">
      <c r="A16">
        <v>13</v>
      </c>
      <c r="B16">
        <v>100</v>
      </c>
      <c r="C16">
        <v>1582</v>
      </c>
      <c r="D16">
        <f t="shared" si="0"/>
        <v>9.3326215443944175E+157</v>
      </c>
      <c r="E16">
        <f t="shared" si="1"/>
        <v>1.312504853836112E+142</v>
      </c>
      <c r="F16">
        <f t="shared" si="2"/>
        <v>7110542499799204</v>
      </c>
      <c r="G16">
        <f t="shared" si="3"/>
        <v>6.3211125158027818E-4</v>
      </c>
      <c r="H16">
        <f t="shared" si="4"/>
        <v>2.5722653697987418E-42</v>
      </c>
      <c r="I16">
        <f t="shared" si="5"/>
        <v>0.9464746729980833</v>
      </c>
      <c r="J16">
        <f t="shared" si="6"/>
        <v>1.7311213177278377E-26</v>
      </c>
    </row>
    <row r="17" spans="1:10">
      <c r="A17">
        <v>14</v>
      </c>
      <c r="B17">
        <v>100</v>
      </c>
      <c r="C17">
        <v>1582</v>
      </c>
      <c r="D17">
        <f t="shared" si="0"/>
        <v>9.3326215443944175E+157</v>
      </c>
      <c r="E17">
        <f t="shared" si="1"/>
        <v>2.1120767762879983E+141</v>
      </c>
      <c r="F17">
        <f t="shared" si="2"/>
        <v>4.4186942677323584E+16</v>
      </c>
      <c r="G17">
        <f t="shared" si="3"/>
        <v>6.3211125158027818E-4</v>
      </c>
      <c r="H17">
        <f t="shared" si="4"/>
        <v>1.6259578823000899E-45</v>
      </c>
      <c r="I17">
        <f t="shared" si="5"/>
        <v>0.94707332870522953</v>
      </c>
      <c r="J17">
        <f t="shared" si="6"/>
        <v>6.8043532412723313E-29</v>
      </c>
    </row>
    <row r="18" spans="1:10">
      <c r="A18">
        <v>15</v>
      </c>
      <c r="B18">
        <v>100</v>
      </c>
      <c r="C18">
        <v>1582</v>
      </c>
      <c r="D18">
        <f t="shared" si="0"/>
        <v>9.3326215443944175E+157</v>
      </c>
      <c r="E18">
        <f t="shared" si="1"/>
        <v>3.6838548423627845E+140</v>
      </c>
      <c r="F18">
        <f t="shared" si="2"/>
        <v>2.533384713499888E+17</v>
      </c>
      <c r="G18">
        <f t="shared" si="3"/>
        <v>6.3211125158027818E-4</v>
      </c>
      <c r="H18">
        <f t="shared" si="4"/>
        <v>1.0277862719975285E-48</v>
      </c>
      <c r="I18">
        <f t="shared" si="5"/>
        <v>0.94767236306873692</v>
      </c>
      <c r="J18">
        <f t="shared" si="6"/>
        <v>2.4675284788084379E-31</v>
      </c>
    </row>
    <row r="19" spans="1:10">
      <c r="A19">
        <v>16</v>
      </c>
      <c r="B19">
        <v>100</v>
      </c>
      <c r="C19">
        <v>1582</v>
      </c>
      <c r="D19">
        <f t="shared" si="0"/>
        <v>9.3326215443944175E+157</v>
      </c>
      <c r="E19">
        <f t="shared" si="1"/>
        <v>6.9343149973887744E+139</v>
      </c>
      <c r="F19">
        <f t="shared" si="2"/>
        <v>1.3458606290468147E+18</v>
      </c>
      <c r="G19">
        <f t="shared" si="3"/>
        <v>6.3211125158027818E-4</v>
      </c>
      <c r="H19">
        <f t="shared" si="4"/>
        <v>6.4967526674938593E-52</v>
      </c>
      <c r="I19">
        <f t="shared" si="5"/>
        <v>0.94827177632810988</v>
      </c>
      <c r="J19">
        <f t="shared" si="6"/>
        <v>8.2914263400821119E-34</v>
      </c>
    </row>
    <row r="20" spans="1:10">
      <c r="A20">
        <v>17</v>
      </c>
      <c r="B20">
        <v>100</v>
      </c>
      <c r="C20">
        <v>1582</v>
      </c>
      <c r="D20">
        <f t="shared" si="0"/>
        <v>9.3326215443944175E+157</v>
      </c>
      <c r="E20">
        <f t="shared" si="1"/>
        <v>1.4033732732810617E+139</v>
      </c>
      <c r="F20">
        <f t="shared" si="2"/>
        <v>6.6501348729372017E+18</v>
      </c>
      <c r="G20">
        <f t="shared" si="3"/>
        <v>6.3211125158027818E-4</v>
      </c>
      <c r="H20">
        <f t="shared" si="4"/>
        <v>4.1066704598570544E-55</v>
      </c>
      <c r="I20">
        <f t="shared" si="5"/>
        <v>0.94887156872300427</v>
      </c>
      <c r="J20">
        <f t="shared" si="6"/>
        <v>2.5913599455552981E-36</v>
      </c>
    </row>
    <row r="21" spans="1:10">
      <c r="A21">
        <v>18</v>
      </c>
      <c r="B21">
        <v>100</v>
      </c>
      <c r="C21">
        <v>1582</v>
      </c>
      <c r="D21">
        <f t="shared" si="0"/>
        <v>9.3326215443944175E+157</v>
      </c>
      <c r="E21">
        <f t="shared" si="1"/>
        <v>3.0434601107300135E+138</v>
      </c>
      <c r="F21">
        <f t="shared" si="2"/>
        <v>3.0664510802988204E+19</v>
      </c>
      <c r="G21">
        <f t="shared" si="3"/>
        <v>6.3211125158027818E-4</v>
      </c>
      <c r="H21">
        <f t="shared" si="4"/>
        <v>2.5958726042079991E-58</v>
      </c>
      <c r="I21">
        <f t="shared" si="5"/>
        <v>0.94947174049322747</v>
      </c>
      <c r="J21">
        <f t="shared" si="6"/>
        <v>7.557905526779454E-39</v>
      </c>
    </row>
    <row r="22" spans="1:10">
      <c r="A22">
        <v>19</v>
      </c>
      <c r="B22">
        <v>100</v>
      </c>
      <c r="C22">
        <v>1582</v>
      </c>
      <c r="D22">
        <f t="shared" si="0"/>
        <v>9.3326215443944175E+157</v>
      </c>
      <c r="E22">
        <f t="shared" si="1"/>
        <v>7.051919768764664E+137</v>
      </c>
      <c r="F22">
        <f t="shared" si="2"/>
        <v>1.3234157293921228E+20</v>
      </c>
      <c r="G22">
        <f t="shared" si="3"/>
        <v>6.3211125158027818E-4</v>
      </c>
      <c r="H22">
        <f t="shared" si="4"/>
        <v>1.6408802807888744E-61</v>
      </c>
      <c r="I22">
        <f t="shared" si="5"/>
        <v>0.95007229187873865</v>
      </c>
      <c r="J22">
        <f t="shared" si="6"/>
        <v>2.0631454216049648E-41</v>
      </c>
    </row>
    <row r="23" spans="1:10">
      <c r="A23">
        <v>20</v>
      </c>
      <c r="B23">
        <v>100</v>
      </c>
      <c r="C23">
        <v>1582</v>
      </c>
      <c r="D23">
        <f t="shared" si="0"/>
        <v>9.3326215443944175E+157</v>
      </c>
      <c r="E23">
        <f t="shared" si="1"/>
        <v>1.7412147577196696E+137</v>
      </c>
      <c r="F23">
        <f t="shared" si="2"/>
        <v>5.3598337040380985E+20</v>
      </c>
      <c r="G23">
        <f t="shared" si="3"/>
        <v>6.3211125158027818E-4</v>
      </c>
      <c r="H23">
        <f t="shared" si="4"/>
        <v>1.0372188879828537E-64</v>
      </c>
      <c r="I23">
        <f t="shared" si="5"/>
        <v>0.95067322311964864</v>
      </c>
      <c r="J23">
        <f t="shared" si="6"/>
        <v>5.2850973798229657E-44</v>
      </c>
    </row>
    <row r="24" spans="1:10">
      <c r="A24">
        <v>21</v>
      </c>
      <c r="B24">
        <v>100</v>
      </c>
      <c r="C24">
        <v>1582</v>
      </c>
      <c r="D24">
        <f t="shared" si="0"/>
        <v>9.3326215443944175E+157</v>
      </c>
      <c r="E24">
        <f t="shared" si="1"/>
        <v>4.5706887390141358E+136</v>
      </c>
      <c r="F24">
        <f t="shared" si="2"/>
        <v>2.0418414110621316E+21</v>
      </c>
      <c r="G24">
        <f t="shared" si="3"/>
        <v>6.3211125158027818E-4</v>
      </c>
      <c r="H24">
        <f t="shared" si="4"/>
        <v>6.5563772944554596E-68</v>
      </c>
      <c r="I24">
        <f t="shared" si="5"/>
        <v>0.95127453445622012</v>
      </c>
      <c r="J24">
        <f t="shared" si="6"/>
        <v>1.2734790831174875E-46</v>
      </c>
    </row>
    <row r="25" spans="1:10">
      <c r="A25">
        <v>22</v>
      </c>
      <c r="B25">
        <v>100</v>
      </c>
      <c r="C25">
        <v>1582</v>
      </c>
      <c r="D25">
        <f t="shared" si="0"/>
        <v>9.3326215443944175E+157</v>
      </c>
      <c r="E25">
        <f t="shared" si="1"/>
        <v>1.272850028586214E+136</v>
      </c>
      <c r="F25">
        <f t="shared" si="2"/>
        <v>7.3320668851776604E+21</v>
      </c>
      <c r="G25">
        <f t="shared" si="3"/>
        <v>6.3211125158027818E-4</v>
      </c>
      <c r="H25">
        <f t="shared" si="4"/>
        <v>4.1443598574307594E-71</v>
      </c>
      <c r="I25">
        <f t="shared" si="5"/>
        <v>0.95187622612886791</v>
      </c>
      <c r="J25">
        <f t="shared" si="6"/>
        <v>2.892439985230338E-49</v>
      </c>
    </row>
    <row r="26" spans="1:10">
      <c r="A26">
        <v>23</v>
      </c>
      <c r="B26">
        <v>100</v>
      </c>
      <c r="C26">
        <v>1582</v>
      </c>
      <c r="D26">
        <f t="shared" si="0"/>
        <v>9.3326215443944175E+157</v>
      </c>
      <c r="E26">
        <f t="shared" si="1"/>
        <v>3.7532757253183254E+135</v>
      </c>
      <c r="F26">
        <f t="shared" si="2"/>
        <v>2.4865270306254661E+22</v>
      </c>
      <c r="G26">
        <f t="shared" si="3"/>
        <v>6.3211125158027818E-4</v>
      </c>
      <c r="H26">
        <f t="shared" si="4"/>
        <v>2.6196964964796203E-74</v>
      </c>
      <c r="I26">
        <f t="shared" si="5"/>
        <v>0.95247829837815878</v>
      </c>
      <c r="J26">
        <f t="shared" si="6"/>
        <v>6.2043923451851119E-52</v>
      </c>
    </row>
    <row r="27" spans="1:10">
      <c r="A27">
        <v>24</v>
      </c>
      <c r="B27">
        <v>100</v>
      </c>
      <c r="C27">
        <v>1582</v>
      </c>
      <c r="D27">
        <f t="shared" si="0"/>
        <v>9.3326215443944175E+157</v>
      </c>
      <c r="E27">
        <f t="shared" si="1"/>
        <v>1.1698521741251922E+135</v>
      </c>
      <c r="F27">
        <f t="shared" si="2"/>
        <v>7.9776075565900367E+22</v>
      </c>
      <c r="G27">
        <f t="shared" si="3"/>
        <v>6.3211125158027818E-4</v>
      </c>
      <c r="H27">
        <f t="shared" si="4"/>
        <v>1.6559396311502025E-77</v>
      </c>
      <c r="I27">
        <f t="shared" si="5"/>
        <v>0.95308075144481164</v>
      </c>
      <c r="J27">
        <f t="shared" si="6"/>
        <v>1.2590612760364052E-54</v>
      </c>
    </row>
    <row r="28" spans="1:10">
      <c r="A28">
        <v>25</v>
      </c>
      <c r="B28">
        <v>100</v>
      </c>
      <c r="C28">
        <v>1582</v>
      </c>
      <c r="D28">
        <f t="shared" si="0"/>
        <v>9.3326215443944175E+157</v>
      </c>
      <c r="E28">
        <f t="shared" si="1"/>
        <v>3.8481979412012896E+134</v>
      </c>
      <c r="F28">
        <f t="shared" si="2"/>
        <v>2.4251926972033716E+23</v>
      </c>
      <c r="G28">
        <f t="shared" si="3"/>
        <v>6.3211125158027818E-4</v>
      </c>
      <c r="H28">
        <f t="shared" si="4"/>
        <v>1.0467380727877386E-80</v>
      </c>
      <c r="I28">
        <f t="shared" si="5"/>
        <v>0.95368358556969757</v>
      </c>
      <c r="J28">
        <f t="shared" si="6"/>
        <v>2.4209653884570985E-57</v>
      </c>
    </row>
    <row r="29" spans="1:10">
      <c r="A29">
        <v>26</v>
      </c>
      <c r="B29">
        <v>100</v>
      </c>
      <c r="C29">
        <v>1582</v>
      </c>
      <c r="D29">
        <f t="shared" si="0"/>
        <v>9.3326215443944175E+157</v>
      </c>
      <c r="E29">
        <f t="shared" si="1"/>
        <v>1.3340419529497808E+134</v>
      </c>
      <c r="F29">
        <f t="shared" si="2"/>
        <v>6.9957481650097247E+23</v>
      </c>
      <c r="G29">
        <f t="shared" si="3"/>
        <v>6.3211125158027818E-4</v>
      </c>
      <c r="H29">
        <f t="shared" si="4"/>
        <v>6.6165491326658585E-84</v>
      </c>
      <c r="I29">
        <f t="shared" si="5"/>
        <v>0.95428680099384033</v>
      </c>
      <c r="J29">
        <f t="shared" si="6"/>
        <v>4.4171752088328318E-60</v>
      </c>
    </row>
    <row r="30" spans="1:10">
      <c r="A30">
        <v>27</v>
      </c>
      <c r="B30">
        <v>100</v>
      </c>
      <c r="C30">
        <v>1582</v>
      </c>
      <c r="D30">
        <f t="shared" si="0"/>
        <v>9.3326215443944175E+157</v>
      </c>
      <c r="E30">
        <f t="shared" si="1"/>
        <v>4.8674503688708219E+133</v>
      </c>
      <c r="F30">
        <f t="shared" si="2"/>
        <v>1.9173532007804428E+24</v>
      </c>
      <c r="G30">
        <f t="shared" si="3"/>
        <v>6.3211125158027818E-4</v>
      </c>
      <c r="H30">
        <f t="shared" si="4"/>
        <v>4.1823951533918201E-87</v>
      </c>
      <c r="I30">
        <f t="shared" si="5"/>
        <v>0.95489039795841568</v>
      </c>
      <c r="J30">
        <f t="shared" si="6"/>
        <v>7.6573890283606136E-63</v>
      </c>
    </row>
    <row r="31" spans="1:10">
      <c r="A31">
        <v>28</v>
      </c>
      <c r="B31">
        <v>100</v>
      </c>
      <c r="C31">
        <v>1582</v>
      </c>
      <c r="D31">
        <f t="shared" si="0"/>
        <v>9.3326215443944175E+157</v>
      </c>
      <c r="E31">
        <f t="shared" si="1"/>
        <v>1.8669672647723699E+133</v>
      </c>
      <c r="F31">
        <f t="shared" si="2"/>
        <v>4.9988137020347265E+24</v>
      </c>
      <c r="G31">
        <f t="shared" si="3"/>
        <v>6.3211125158027818E-4</v>
      </c>
      <c r="H31">
        <f t="shared" si="4"/>
        <v>2.6437390350137932E-90</v>
      </c>
      <c r="I31">
        <f t="shared" si="5"/>
        <v>0.95549437670475246</v>
      </c>
      <c r="J31">
        <f t="shared" si="6"/>
        <v>1.2627392226220407E-65</v>
      </c>
    </row>
    <row r="32" spans="1:10">
      <c r="A32">
        <v>29</v>
      </c>
      <c r="B32">
        <v>100</v>
      </c>
      <c r="C32">
        <v>1582</v>
      </c>
      <c r="D32">
        <f t="shared" si="0"/>
        <v>9.3326215443944175E+157</v>
      </c>
      <c r="E32">
        <f t="shared" si="1"/>
        <v>7.5197292608887097E+132</v>
      </c>
      <c r="F32">
        <f t="shared" si="2"/>
        <v>1.241084781194829E+25</v>
      </c>
      <c r="G32">
        <f t="shared" si="3"/>
        <v>6.3211125158027818E-4</v>
      </c>
      <c r="H32">
        <f t="shared" si="4"/>
        <v>1.6711371902742053E-93</v>
      </c>
      <c r="I32">
        <f t="shared" si="5"/>
        <v>0.95609873747433161</v>
      </c>
      <c r="J32">
        <f t="shared" si="6"/>
        <v>1.9829707088221539E-68</v>
      </c>
    </row>
    <row r="33" spans="1:10">
      <c r="A33">
        <v>30</v>
      </c>
      <c r="B33">
        <v>100</v>
      </c>
      <c r="C33">
        <v>1582</v>
      </c>
      <c r="D33">
        <f t="shared" si="0"/>
        <v>9.3326215443944175E+157</v>
      </c>
      <c r="E33">
        <f t="shared" si="1"/>
        <v>3.1773503919248078E+132</v>
      </c>
      <c r="F33">
        <f t="shared" si="2"/>
        <v>2.9372339821610947E+25</v>
      </c>
      <c r="G33">
        <f t="shared" si="3"/>
        <v>6.3211125158027818E-4</v>
      </c>
      <c r="H33">
        <f t="shared" si="4"/>
        <v>1.0563446209065775E-96</v>
      </c>
      <c r="I33">
        <f t="shared" si="5"/>
        <v>0.95670348050878717</v>
      </c>
      <c r="J33">
        <f t="shared" si="6"/>
        <v>2.9683938504400785E-71</v>
      </c>
    </row>
    <row r="34" spans="1:10">
      <c r="A34">
        <v>31</v>
      </c>
      <c r="B34">
        <v>100</v>
      </c>
      <c r="C34">
        <v>1582</v>
      </c>
      <c r="D34">
        <f t="shared" si="0"/>
        <v>9.3326215443944175E+157</v>
      </c>
      <c r="E34">
        <f t="shared" si="1"/>
        <v>1.4071123164238428E+132</v>
      </c>
      <c r="F34">
        <f t="shared" si="2"/>
        <v>6.6324638306863454E+25</v>
      </c>
      <c r="G34">
        <f t="shared" si="3"/>
        <v>6.3211125158027818E-4</v>
      </c>
      <c r="H34">
        <f t="shared" si="4"/>
        <v>6.6772732042135125E-100</v>
      </c>
      <c r="I34">
        <f t="shared" si="5"/>
        <v>0.95730860604990597</v>
      </c>
      <c r="J34">
        <f t="shared" si="6"/>
        <v>4.2396108941014389E-74</v>
      </c>
    </row>
    <row r="35" spans="1:10">
      <c r="A35">
        <v>32</v>
      </c>
      <c r="B35">
        <v>100</v>
      </c>
      <c r="C35">
        <v>1582</v>
      </c>
      <c r="D35">
        <f t="shared" si="0"/>
        <v>9.3326215443944175E+157</v>
      </c>
      <c r="E35">
        <f t="shared" si="1"/>
        <v>6.5257382790670974E+131</v>
      </c>
      <c r="F35">
        <f t="shared" si="2"/>
        <v>1.4301250134917432E+26</v>
      </c>
      <c r="G35">
        <f t="shared" si="3"/>
        <v>6.3211125158027818E-4</v>
      </c>
      <c r="H35">
        <f t="shared" si="4"/>
        <v>4.2207795222588576E-103</v>
      </c>
      <c r="I35">
        <f t="shared" si="5"/>
        <v>0.95791411433962759</v>
      </c>
      <c r="J35">
        <f t="shared" si="6"/>
        <v>5.7822017649628253E-77</v>
      </c>
    </row>
    <row r="36" spans="1:10">
      <c r="A36">
        <v>33</v>
      </c>
      <c r="B36">
        <v>100</v>
      </c>
      <c r="C36">
        <v>1582</v>
      </c>
      <c r="D36">
        <f t="shared" si="0"/>
        <v>9.3326215443944175E+157</v>
      </c>
      <c r="E36">
        <f t="shared" si="1"/>
        <v>3.1669024001355066E+131</v>
      </c>
      <c r="F36">
        <f t="shared" si="2"/>
        <v>2.9469242702254069E+26</v>
      </c>
      <c r="G36">
        <f t="shared" si="3"/>
        <v>6.3211125158027818E-4</v>
      </c>
      <c r="H36">
        <f t="shared" si="4"/>
        <v>2.6680022264594552E-106</v>
      </c>
      <c r="I36">
        <f t="shared" si="5"/>
        <v>0.95852000562004469</v>
      </c>
      <c r="J36">
        <f t="shared" si="6"/>
        <v>7.5362681850281123E-80</v>
      </c>
    </row>
    <row r="37" spans="1:10">
      <c r="A37">
        <v>34</v>
      </c>
      <c r="B37">
        <v>100</v>
      </c>
      <c r="C37">
        <v>1582</v>
      </c>
      <c r="D37">
        <f t="shared" si="0"/>
        <v>9.3326215443944175E+157</v>
      </c>
      <c r="E37">
        <f t="shared" si="1"/>
        <v>1.6070848000687631E+131</v>
      </c>
      <c r="F37">
        <f t="shared" si="2"/>
        <v>5.807174297208895E+26</v>
      </c>
      <c r="G37">
        <f t="shared" si="3"/>
        <v>6.3211125158027818E-4</v>
      </c>
      <c r="H37">
        <f t="shared" si="4"/>
        <v>1.686474226586255E-109</v>
      </c>
      <c r="I37">
        <f t="shared" si="5"/>
        <v>0.9591262801334034</v>
      </c>
      <c r="J37">
        <f t="shared" si="6"/>
        <v>9.3933468838948531E-83</v>
      </c>
    </row>
    <row r="38" spans="1:10">
      <c r="A38">
        <v>35</v>
      </c>
      <c r="B38">
        <v>100</v>
      </c>
      <c r="C38">
        <v>1582</v>
      </c>
      <c r="D38">
        <f t="shared" si="0"/>
        <v>9.3326215443944175E+157</v>
      </c>
      <c r="E38">
        <f t="shared" si="1"/>
        <v>8.5224193943040468E+130</v>
      </c>
      <c r="F38">
        <f t="shared" si="2"/>
        <v>1.0950671531879631E+27</v>
      </c>
      <c r="G38">
        <f t="shared" si="3"/>
        <v>6.3211125158027818E-4</v>
      </c>
      <c r="H38">
        <f t="shared" si="4"/>
        <v>1.0660393341253194E-112</v>
      </c>
      <c r="I38">
        <f t="shared" si="5"/>
        <v>0.95973293812210247</v>
      </c>
      <c r="J38">
        <f t="shared" si="6"/>
        <v>1.1203775085155153E-85</v>
      </c>
    </row>
    <row r="39" spans="1:10">
      <c r="A39">
        <v>36</v>
      </c>
      <c r="B39">
        <v>100</v>
      </c>
      <c r="C39">
        <v>1582</v>
      </c>
      <c r="D39">
        <f t="shared" si="0"/>
        <v>9.3326215443944175E+157</v>
      </c>
      <c r="E39">
        <f t="shared" si="1"/>
        <v>4.7201092029991648E+130</v>
      </c>
      <c r="F39">
        <f t="shared" si="2"/>
        <v>1.9772045821449332E+27</v>
      </c>
      <c r="G39">
        <f t="shared" si="3"/>
        <v>6.3211125158027818E-4</v>
      </c>
      <c r="H39">
        <f t="shared" si="4"/>
        <v>6.7385545772776191E-116</v>
      </c>
      <c r="I39">
        <f t="shared" si="5"/>
        <v>0.96033997982869457</v>
      </c>
      <c r="J39">
        <f t="shared" si="6"/>
        <v>1.2795090669321191E-88</v>
      </c>
    </row>
    <row r="40" spans="1:10">
      <c r="A40">
        <v>37</v>
      </c>
      <c r="B40">
        <v>100</v>
      </c>
      <c r="C40">
        <v>1582</v>
      </c>
      <c r="D40">
        <f t="shared" si="0"/>
        <v>9.3326215443944175E+157</v>
      </c>
      <c r="E40">
        <f t="shared" si="1"/>
        <v>2.7288131329838913E+130</v>
      </c>
      <c r="F40">
        <f t="shared" si="2"/>
        <v>3.4200295474939398E+27</v>
      </c>
      <c r="G40">
        <f t="shared" si="3"/>
        <v>6.3211125158027818E-4</v>
      </c>
      <c r="H40">
        <f t="shared" si="4"/>
        <v>4.2595161676849684E-119</v>
      </c>
      <c r="I40">
        <f t="shared" si="5"/>
        <v>0.9609474054958852</v>
      </c>
      <c r="J40">
        <f t="shared" si="6"/>
        <v>1.3998765797161503E-91</v>
      </c>
    </row>
    <row r="41" spans="1:10">
      <c r="A41">
        <v>38</v>
      </c>
      <c r="B41">
        <v>100</v>
      </c>
      <c r="C41">
        <v>1582</v>
      </c>
      <c r="D41">
        <f t="shared" si="0"/>
        <v>9.3326215443944175E+157</v>
      </c>
      <c r="E41">
        <f t="shared" si="1"/>
        <v>1.6459507786252045E+130</v>
      </c>
      <c r="F41">
        <f t="shared" si="2"/>
        <v>5.6700489866346885E+27</v>
      </c>
      <c r="G41">
        <f t="shared" si="3"/>
        <v>6.3211125158027818E-4</v>
      </c>
      <c r="H41">
        <f t="shared" si="4"/>
        <v>2.6924880958817752E-122</v>
      </c>
      <c r="I41">
        <f t="shared" si="5"/>
        <v>0.9615552153665341</v>
      </c>
      <c r="J41">
        <f t="shared" si="6"/>
        <v>1.467962058026523E-94</v>
      </c>
    </row>
    <row r="42" spans="1:10">
      <c r="A42">
        <v>39</v>
      </c>
      <c r="B42">
        <v>100</v>
      </c>
      <c r="C42">
        <v>1582</v>
      </c>
      <c r="D42">
        <f t="shared" si="0"/>
        <v>9.3326215443944175E+157</v>
      </c>
      <c r="E42">
        <f t="shared" si="1"/>
        <v>1.0353561349416608E+130</v>
      </c>
      <c r="F42">
        <f t="shared" si="2"/>
        <v>9.0139240300346341E+27</v>
      </c>
      <c r="G42">
        <f t="shared" si="3"/>
        <v>6.3211125158027818E-4</v>
      </c>
      <c r="H42">
        <f t="shared" si="4"/>
        <v>1.7019520201528292E-125</v>
      </c>
      <c r="I42">
        <f t="shared" si="5"/>
        <v>0.96216340968365399</v>
      </c>
      <c r="J42">
        <f t="shared" si="6"/>
        <v>1.4760805007808179E-97</v>
      </c>
    </row>
    <row r="43" spans="1:10">
      <c r="A43">
        <v>40</v>
      </c>
      <c r="B43">
        <v>100</v>
      </c>
      <c r="C43">
        <v>1582</v>
      </c>
      <c r="D43">
        <f t="shared" si="0"/>
        <v>9.3326215443944175E+157</v>
      </c>
      <c r="E43">
        <f t="shared" si="1"/>
        <v>6.7892205569945001E+129</v>
      </c>
      <c r="F43">
        <f t="shared" si="2"/>
        <v>1.374623414580281E+28</v>
      </c>
      <c r="G43">
        <f t="shared" si="3"/>
        <v>6.3211125158027818E-4</v>
      </c>
      <c r="H43">
        <f t="shared" si="4"/>
        <v>1.0758230215883875E-128</v>
      </c>
      <c r="I43">
        <f t="shared" si="5"/>
        <v>0.96277198869041158</v>
      </c>
      <c r="J43">
        <f t="shared" si="6"/>
        <v>1.4237968144786506E-100</v>
      </c>
    </row>
    <row r="44" spans="1:10">
      <c r="A44">
        <v>41</v>
      </c>
      <c r="B44">
        <v>100</v>
      </c>
      <c r="C44">
        <v>1582</v>
      </c>
      <c r="D44">
        <f t="shared" si="0"/>
        <v>9.3326215443944175E+157</v>
      </c>
      <c r="E44">
        <f t="shared" si="1"/>
        <v>4.6393007139462381E+129</v>
      </c>
      <c r="F44">
        <f t="shared" si="2"/>
        <v>2.0116440213369981E+28</v>
      </c>
      <c r="G44">
        <f t="shared" si="3"/>
        <v>6.3211125158027818E-4</v>
      </c>
      <c r="H44">
        <f t="shared" si="4"/>
        <v>6.8003983665511234E-132</v>
      </c>
      <c r="I44">
        <f t="shared" si="5"/>
        <v>0.96338095263012702</v>
      </c>
      <c r="J44">
        <f t="shared" si="6"/>
        <v>1.3179032854895651E-103</v>
      </c>
    </row>
    <row r="45" spans="1:10">
      <c r="A45">
        <v>42</v>
      </c>
      <c r="B45">
        <v>100</v>
      </c>
      <c r="C45">
        <v>1582</v>
      </c>
      <c r="D45">
        <f t="shared" si="0"/>
        <v>9.3326215443944175E+157</v>
      </c>
      <c r="E45">
        <f t="shared" si="1"/>
        <v>3.3025530506057992E+129</v>
      </c>
      <c r="F45">
        <f t="shared" si="2"/>
        <v>2.8258808871162574E+28</v>
      </c>
      <c r="G45">
        <f t="shared" si="3"/>
        <v>6.3211125158027818E-4</v>
      </c>
      <c r="H45">
        <f t="shared" si="4"/>
        <v>4.2986083227251098E-135</v>
      </c>
      <c r="I45">
        <f t="shared" si="5"/>
        <v>0.96399030174627498</v>
      </c>
      <c r="J45">
        <f t="shared" si="6"/>
        <v>1.1709932508641949E-106</v>
      </c>
    </row>
    <row r="46" spans="1:10">
      <c r="A46">
        <v>43</v>
      </c>
      <c r="B46">
        <v>100</v>
      </c>
      <c r="C46">
        <v>1582</v>
      </c>
      <c r="D46">
        <f t="shared" si="0"/>
        <v>9.3326215443944175E+157</v>
      </c>
      <c r="E46">
        <f t="shared" si="1"/>
        <v>2.4484445030353342E+129</v>
      </c>
      <c r="F46">
        <f t="shared" si="2"/>
        <v>3.8116532895986722E+28</v>
      </c>
      <c r="G46">
        <f t="shared" si="3"/>
        <v>6.3211125158027818E-4</v>
      </c>
      <c r="H46">
        <f t="shared" si="4"/>
        <v>2.7171986869311699E-138</v>
      </c>
      <c r="I46">
        <f t="shared" si="5"/>
        <v>0.96460003628248392</v>
      </c>
      <c r="J46">
        <f t="shared" si="6"/>
        <v>9.9903812056136551E-110</v>
      </c>
    </row>
    <row r="47" spans="1:10">
      <c r="A47">
        <v>44</v>
      </c>
      <c r="B47">
        <v>100</v>
      </c>
      <c r="C47">
        <v>1582</v>
      </c>
      <c r="D47">
        <f t="shared" si="0"/>
        <v>9.3326215443944175E+157</v>
      </c>
      <c r="E47">
        <f t="shared" si="1"/>
        <v>1.8900273356763973E+129</v>
      </c>
      <c r="F47">
        <f t="shared" si="2"/>
        <v>4.9378235797073733E+28</v>
      </c>
      <c r="G47">
        <f t="shared" si="3"/>
        <v>6.3211125158027818E-4</v>
      </c>
      <c r="H47">
        <f t="shared" si="4"/>
        <v>1.71757186278835E-141</v>
      </c>
      <c r="I47">
        <f t="shared" si="5"/>
        <v>0.96521015648253605</v>
      </c>
      <c r="J47">
        <f t="shared" si="6"/>
        <v>8.1860118555571653E-113</v>
      </c>
    </row>
    <row r="48" spans="1:10">
      <c r="A48">
        <v>45</v>
      </c>
      <c r="B48">
        <v>100</v>
      </c>
      <c r="C48">
        <v>1582</v>
      </c>
      <c r="D48">
        <f t="shared" si="0"/>
        <v>9.3326215443944175E+157</v>
      </c>
      <c r="E48">
        <f t="shared" si="1"/>
        <v>1.5187719661685325E+129</v>
      </c>
      <c r="F48">
        <f t="shared" si="2"/>
        <v>6.1448471214136243E+28</v>
      </c>
      <c r="G48">
        <f t="shared" si="3"/>
        <v>6.3211125158027818E-4</v>
      </c>
      <c r="H48">
        <f t="shared" si="4"/>
        <v>1.0856964998662136E-144</v>
      </c>
      <c r="I48">
        <f t="shared" si="5"/>
        <v>0.96582066259036803</v>
      </c>
      <c r="J48">
        <f t="shared" si="6"/>
        <v>6.4434136469351531E-116</v>
      </c>
    </row>
    <row r="49" spans="1:10">
      <c r="A49">
        <v>46</v>
      </c>
      <c r="B49">
        <v>100</v>
      </c>
      <c r="C49">
        <v>1582</v>
      </c>
      <c r="D49">
        <f t="shared" si="0"/>
        <v>9.3326215443944175E+157</v>
      </c>
      <c r="E49">
        <f t="shared" si="1"/>
        <v>1.270245644431864E+129</v>
      </c>
      <c r="F49">
        <f t="shared" si="2"/>
        <v>7.3470998190815046E+28</v>
      </c>
      <c r="G49">
        <f t="shared" si="3"/>
        <v>6.3211125158027818E-4</v>
      </c>
      <c r="H49">
        <f t="shared" si="4"/>
        <v>6.8628097336675977E-148</v>
      </c>
      <c r="I49">
        <f t="shared" si="5"/>
        <v>0.96643155485007104</v>
      </c>
      <c r="J49">
        <f t="shared" si="6"/>
        <v>4.8729168465395234E-119</v>
      </c>
    </row>
    <row r="50" spans="1:10">
      <c r="A50">
        <v>47</v>
      </c>
      <c r="B50">
        <v>100</v>
      </c>
      <c r="C50">
        <v>1582</v>
      </c>
      <c r="D50">
        <f t="shared" si="0"/>
        <v>9.3326215443944175E+157</v>
      </c>
      <c r="E50">
        <f t="shared" si="1"/>
        <v>1.1055841720055117E+129</v>
      </c>
      <c r="F50">
        <f t="shared" si="2"/>
        <v>8.4413487283064058E+28</v>
      </c>
      <c r="G50">
        <f t="shared" si="3"/>
        <v>6.3211125158027818E-4</v>
      </c>
      <c r="H50">
        <f t="shared" si="4"/>
        <v>4.3380592501059405E-151</v>
      </c>
      <c r="I50">
        <f t="shared" si="5"/>
        <v>0.96704283350589015</v>
      </c>
      <c r="J50">
        <f t="shared" si="6"/>
        <v>3.5412210116561588E-122</v>
      </c>
    </row>
    <row r="51" spans="1:10">
      <c r="A51">
        <v>48</v>
      </c>
      <c r="B51">
        <v>100</v>
      </c>
      <c r="C51">
        <v>1582</v>
      </c>
      <c r="D51">
        <f t="shared" si="0"/>
        <v>9.3326215443944175E+157</v>
      </c>
      <c r="E51">
        <f t="shared" si="1"/>
        <v>1.001283778420086E+129</v>
      </c>
      <c r="F51">
        <f t="shared" si="2"/>
        <v>9.3206558875049915E+28</v>
      </c>
      <c r="G51">
        <f t="shared" si="3"/>
        <v>6.3211125158027818E-4</v>
      </c>
      <c r="H51">
        <f t="shared" si="4"/>
        <v>2.7421360620138691E-154</v>
      </c>
      <c r="I51">
        <f t="shared" si="5"/>
        <v>0.9676544988022252</v>
      </c>
      <c r="J51">
        <f t="shared" si="6"/>
        <v>2.4731803923911085E-125</v>
      </c>
    </row>
    <row r="52" spans="1:10">
      <c r="A52">
        <v>49</v>
      </c>
      <c r="B52">
        <v>100</v>
      </c>
      <c r="C52">
        <v>1582</v>
      </c>
      <c r="D52">
        <f t="shared" si="0"/>
        <v>9.3326215443944175E+157</v>
      </c>
      <c r="E52">
        <f t="shared" si="1"/>
        <v>9.4351740658815813E+128</v>
      </c>
      <c r="F52">
        <f t="shared" si="2"/>
        <v>9.8913082887808057E+28</v>
      </c>
      <c r="G52">
        <f t="shared" si="3"/>
        <v>6.3211125158027818E-4</v>
      </c>
      <c r="H52">
        <f t="shared" si="4"/>
        <v>1.7333350581630021E-157</v>
      </c>
      <c r="I52">
        <f t="shared" si="5"/>
        <v>0.96826655098363079</v>
      </c>
      <c r="J52">
        <f t="shared" si="6"/>
        <v>1.6600882986012162E-128</v>
      </c>
    </row>
    <row r="53" spans="1:10">
      <c r="A53">
        <v>50</v>
      </c>
      <c r="B53">
        <v>100</v>
      </c>
      <c r="C53">
        <v>1582</v>
      </c>
      <c r="D53">
        <f t="shared" si="0"/>
        <v>9.3326215443944175E+157</v>
      </c>
      <c r="E53">
        <f t="shared" si="1"/>
        <v>9.2501706528250776E+128</v>
      </c>
      <c r="F53">
        <f t="shared" si="2"/>
        <v>1.0089134454556424E+29</v>
      </c>
      <c r="G53">
        <f t="shared" si="3"/>
        <v>6.3211125158027818E-4</v>
      </c>
      <c r="H53">
        <f t="shared" si="4"/>
        <v>1.0956605930233895E-160</v>
      </c>
      <c r="I53">
        <f t="shared" si="5"/>
        <v>0.96887899029481583</v>
      </c>
      <c r="J53">
        <f t="shared" si="6"/>
        <v>1.0710247087749785E-131</v>
      </c>
    </row>
    <row r="54" spans="1:10">
      <c r="A54">
        <v>51</v>
      </c>
      <c r="B54">
        <v>100</v>
      </c>
      <c r="C54">
        <v>1582</v>
      </c>
      <c r="D54">
        <f t="shared" si="0"/>
        <v>9.3326215443944175E+157</v>
      </c>
      <c r="E54">
        <f t="shared" si="1"/>
        <v>9.4351740658815813E+128</v>
      </c>
      <c r="F54">
        <f t="shared" si="2"/>
        <v>9.8913082887808057E+28</v>
      </c>
      <c r="G54">
        <f t="shared" si="3"/>
        <v>6.3211125158027818E-4</v>
      </c>
      <c r="H54">
        <f t="shared" si="4"/>
        <v>6.9257938876320453E-164</v>
      </c>
      <c r="I54">
        <f t="shared" si="5"/>
        <v>0.96949181698064424</v>
      </c>
      <c r="J54">
        <f t="shared" si="6"/>
        <v>6.6415194452194456E-135</v>
      </c>
    </row>
    <row r="55" spans="1:10">
      <c r="A55">
        <v>52</v>
      </c>
      <c r="B55">
        <v>100</v>
      </c>
      <c r="C55">
        <v>1582</v>
      </c>
      <c r="D55">
        <f t="shared" si="0"/>
        <v>9.3326215443944175E+157</v>
      </c>
      <c r="E55">
        <f t="shared" si="1"/>
        <v>1.001283778420086E+129</v>
      </c>
      <c r="F55">
        <f t="shared" si="2"/>
        <v>9.3206558875049915E+28</v>
      </c>
      <c r="G55">
        <f t="shared" si="3"/>
        <v>6.3211125158027818E-4</v>
      </c>
      <c r="H55">
        <f t="shared" si="4"/>
        <v>4.3778722424981326E-167</v>
      </c>
      <c r="I55">
        <f t="shared" si="5"/>
        <v>0.9701050312861349</v>
      </c>
      <c r="J55">
        <f t="shared" si="6"/>
        <v>3.958478723492348E-138</v>
      </c>
    </row>
    <row r="56" spans="1:10">
      <c r="A56">
        <v>53</v>
      </c>
      <c r="B56">
        <v>100</v>
      </c>
      <c r="C56">
        <v>1582</v>
      </c>
      <c r="D56">
        <f t="shared" si="0"/>
        <v>9.3326215443944175E+157</v>
      </c>
      <c r="E56">
        <f t="shared" si="1"/>
        <v>1.1055841720055117E+129</v>
      </c>
      <c r="F56">
        <f t="shared" si="2"/>
        <v>8.4413487283064058E+28</v>
      </c>
      <c r="G56">
        <f t="shared" si="3"/>
        <v>6.3211125158027818E-4</v>
      </c>
      <c r="H56">
        <f t="shared" si="4"/>
        <v>2.7673023024640537E-170</v>
      </c>
      <c r="I56">
        <f t="shared" si="5"/>
        <v>0.97071863345646126</v>
      </c>
      <c r="J56">
        <f t="shared" si="6"/>
        <v>2.2675757966373407E-141</v>
      </c>
    </row>
    <row r="57" spans="1:10">
      <c r="A57">
        <v>54</v>
      </c>
      <c r="B57">
        <v>100</v>
      </c>
      <c r="C57">
        <v>1582</v>
      </c>
      <c r="D57">
        <f t="shared" si="0"/>
        <v>9.3326215443944175E+157</v>
      </c>
      <c r="E57">
        <f t="shared" si="1"/>
        <v>1.270245644431864E+129</v>
      </c>
      <c r="F57">
        <f t="shared" si="2"/>
        <v>7.3470998190815046E+28</v>
      </c>
      <c r="G57">
        <f t="shared" si="3"/>
        <v>6.3211125158027818E-4</v>
      </c>
      <c r="H57">
        <f t="shared" si="4"/>
        <v>1.7492429219115386E-173</v>
      </c>
      <c r="I57">
        <f t="shared" si="5"/>
        <v>0.97133262373695228</v>
      </c>
      <c r="J57">
        <f t="shared" si="6"/>
        <v>1.248343318129115E-144</v>
      </c>
    </row>
    <row r="58" spans="1:10">
      <c r="A58">
        <v>55</v>
      </c>
      <c r="B58">
        <v>100</v>
      </c>
      <c r="C58">
        <v>1582</v>
      </c>
      <c r="D58">
        <f t="shared" si="0"/>
        <v>9.3326215443944175E+157</v>
      </c>
      <c r="E58">
        <f t="shared" si="1"/>
        <v>1.5187719661685325E+129</v>
      </c>
      <c r="F58">
        <f t="shared" si="2"/>
        <v>6.1448471214136243E+28</v>
      </c>
      <c r="G58">
        <f t="shared" si="3"/>
        <v>6.3211125158027818E-4</v>
      </c>
      <c r="H58">
        <f t="shared" si="4"/>
        <v>1.1057161326874456E-176</v>
      </c>
      <c r="I58">
        <f t="shared" si="5"/>
        <v>0.97194700237309206</v>
      </c>
      <c r="J58">
        <f t="shared" si="6"/>
        <v>6.6038517203081268E-148</v>
      </c>
    </row>
    <row r="59" spans="1:10">
      <c r="A59">
        <v>56</v>
      </c>
      <c r="B59">
        <v>100</v>
      </c>
      <c r="C59">
        <v>1582</v>
      </c>
      <c r="D59">
        <f t="shared" si="0"/>
        <v>9.3326215443944175E+157</v>
      </c>
      <c r="E59">
        <f t="shared" si="1"/>
        <v>1.8900273356763973E+129</v>
      </c>
      <c r="F59">
        <f t="shared" si="2"/>
        <v>4.9378235797073733E+28</v>
      </c>
      <c r="G59">
        <f t="shared" si="3"/>
        <v>6.3211125158027818E-4</v>
      </c>
      <c r="H59">
        <f t="shared" si="4"/>
        <v>6.9893560852556607E-180</v>
      </c>
      <c r="I59">
        <f t="shared" si="5"/>
        <v>0.97256176961051966</v>
      </c>
      <c r="J59">
        <f t="shared" si="6"/>
        <v>3.3565253390018236E-151</v>
      </c>
    </row>
    <row r="60" spans="1:10">
      <c r="A60">
        <v>57</v>
      </c>
      <c r="B60">
        <v>100</v>
      </c>
      <c r="C60">
        <v>1582</v>
      </c>
      <c r="D60">
        <f t="shared" si="0"/>
        <v>9.3326215443944175E+157</v>
      </c>
      <c r="E60">
        <f t="shared" si="1"/>
        <v>2.4484445030353342E+129</v>
      </c>
      <c r="F60">
        <f t="shared" si="2"/>
        <v>3.8116532895986722E+28</v>
      </c>
      <c r="G60">
        <f t="shared" si="3"/>
        <v>6.3211125158027818E-4</v>
      </c>
      <c r="H60">
        <f t="shared" si="4"/>
        <v>4.418050622791189E-183</v>
      </c>
      <c r="I60">
        <f t="shared" si="5"/>
        <v>0.97317692569502978</v>
      </c>
      <c r="J60">
        <f t="shared" si="6"/>
        <v>1.6388374548207352E-154</v>
      </c>
    </row>
    <row r="61" spans="1:10">
      <c r="A61">
        <v>58</v>
      </c>
      <c r="B61">
        <v>100</v>
      </c>
      <c r="C61">
        <v>1582</v>
      </c>
      <c r="D61">
        <f t="shared" si="0"/>
        <v>9.3326215443944175E+157</v>
      </c>
      <c r="E61">
        <f t="shared" si="1"/>
        <v>3.3025530506057992E+129</v>
      </c>
      <c r="F61">
        <f t="shared" si="2"/>
        <v>2.8258808871162574E+28</v>
      </c>
      <c r="G61">
        <f t="shared" si="3"/>
        <v>6.3211125158027818E-4</v>
      </c>
      <c r="H61">
        <f t="shared" si="4"/>
        <v>2.7926995087175661E-186</v>
      </c>
      <c r="I61">
        <f t="shared" si="5"/>
        <v>0.97379247087257237</v>
      </c>
      <c r="J61">
        <f t="shared" si="6"/>
        <v>7.6850106389770363E-158</v>
      </c>
    </row>
    <row r="62" spans="1:10">
      <c r="A62">
        <v>59</v>
      </c>
      <c r="B62">
        <v>100</v>
      </c>
      <c r="C62">
        <v>1582</v>
      </c>
      <c r="D62">
        <f t="shared" si="0"/>
        <v>9.3326215443944175E+157</v>
      </c>
      <c r="E62">
        <f t="shared" si="1"/>
        <v>4.6393007139462381E+129</v>
      </c>
      <c r="F62">
        <f t="shared" si="2"/>
        <v>2.0116440213369981E+28</v>
      </c>
      <c r="G62">
        <f t="shared" si="3"/>
        <v>6.3211125158027818E-4</v>
      </c>
      <c r="H62">
        <f t="shared" si="4"/>
        <v>1.7652967817430888E-189</v>
      </c>
      <c r="I62">
        <f t="shared" si="5"/>
        <v>0.97440840538925333</v>
      </c>
      <c r="J62">
        <f t="shared" si="6"/>
        <v>3.4602691585140893E-161</v>
      </c>
    </row>
    <row r="63" spans="1:10">
      <c r="A63">
        <v>60</v>
      </c>
      <c r="B63">
        <v>100</v>
      </c>
      <c r="C63">
        <v>1582</v>
      </c>
      <c r="D63">
        <f t="shared" si="0"/>
        <v>9.3326215443944175E+157</v>
      </c>
      <c r="E63">
        <f t="shared" si="1"/>
        <v>6.7892205569945001E+129</v>
      </c>
      <c r="F63">
        <f t="shared" si="2"/>
        <v>1.374623414580281E+28</v>
      </c>
      <c r="G63">
        <f t="shared" si="3"/>
        <v>6.3211125158027818E-4</v>
      </c>
      <c r="H63">
        <f t="shared" si="4"/>
        <v>1.1158639581182611E-192</v>
      </c>
      <c r="I63">
        <f t="shared" si="5"/>
        <v>0.97502472949133379</v>
      </c>
      <c r="J63">
        <f t="shared" si="6"/>
        <v>1.4955833385945349E-164</v>
      </c>
    </row>
    <row r="64" spans="1:10">
      <c r="A64">
        <v>61</v>
      </c>
      <c r="B64">
        <v>100</v>
      </c>
      <c r="C64">
        <v>1582</v>
      </c>
      <c r="D64">
        <f t="shared" si="0"/>
        <v>9.3326215443944175E+157</v>
      </c>
      <c r="E64">
        <f t="shared" si="1"/>
        <v>1.0353561349416608E+130</v>
      </c>
      <c r="F64">
        <f t="shared" si="2"/>
        <v>9.0139240300346341E+27</v>
      </c>
      <c r="G64">
        <f t="shared" si="3"/>
        <v>6.3211125158027818E-4</v>
      </c>
      <c r="H64">
        <f t="shared" si="4"/>
        <v>7.0535016315945696E-196</v>
      </c>
      <c r="I64">
        <f t="shared" si="5"/>
        <v>0.97564144342523074</v>
      </c>
      <c r="J64">
        <f t="shared" si="6"/>
        <v>6.2031017455005028E-168</v>
      </c>
    </row>
    <row r="65" spans="1:10">
      <c r="A65">
        <v>62</v>
      </c>
      <c r="B65">
        <v>100</v>
      </c>
      <c r="C65">
        <v>1582</v>
      </c>
      <c r="D65">
        <f t="shared" si="0"/>
        <v>9.3326215443944175E+157</v>
      </c>
      <c r="E65">
        <f t="shared" si="1"/>
        <v>1.6459507786252045E+130</v>
      </c>
      <c r="F65">
        <f t="shared" si="2"/>
        <v>5.6700489866346885E+27</v>
      </c>
      <c r="G65">
        <f t="shared" si="3"/>
        <v>6.3211125158027818E-4</v>
      </c>
      <c r="H65">
        <f t="shared" si="4"/>
        <v>4.4585977443707784E-199</v>
      </c>
      <c r="I65">
        <f t="shared" si="5"/>
        <v>0.97625854743751739</v>
      </c>
      <c r="J65">
        <f t="shared" si="6"/>
        <v>2.4680272599469474E-171</v>
      </c>
    </row>
    <row r="66" spans="1:10">
      <c r="A66">
        <v>63</v>
      </c>
      <c r="B66">
        <v>100</v>
      </c>
      <c r="C66">
        <v>1582</v>
      </c>
      <c r="D66">
        <f t="shared" si="0"/>
        <v>9.3326215443944175E+157</v>
      </c>
      <c r="E66">
        <f t="shared" si="1"/>
        <v>2.7288131329838913E+130</v>
      </c>
      <c r="F66">
        <f t="shared" si="2"/>
        <v>3.4200295474939398E+27</v>
      </c>
      <c r="G66">
        <f t="shared" si="3"/>
        <v>6.3211125158027818E-4</v>
      </c>
      <c r="H66">
        <f t="shared" si="4"/>
        <v>2.8183298004872182E-202</v>
      </c>
      <c r="I66">
        <f t="shared" si="5"/>
        <v>0.9768760417749226</v>
      </c>
      <c r="J66">
        <f t="shared" si="6"/>
        <v>9.4158846498583412E-175</v>
      </c>
    </row>
    <row r="67" spans="1:10">
      <c r="A67">
        <v>64</v>
      </c>
      <c r="B67">
        <v>100</v>
      </c>
      <c r="C67">
        <v>1582</v>
      </c>
      <c r="D67">
        <f t="shared" si="0"/>
        <v>9.3326215443944175E+157</v>
      </c>
      <c r="E67">
        <f t="shared" si="1"/>
        <v>4.7201092029991648E+130</v>
      </c>
      <c r="F67">
        <f t="shared" si="2"/>
        <v>1.9772045821449332E+27</v>
      </c>
      <c r="G67">
        <f t="shared" si="3"/>
        <v>6.3211125158027818E-4</v>
      </c>
      <c r="H67">
        <f t="shared" si="4"/>
        <v>1.7814979775519711E-205</v>
      </c>
      <c r="I67">
        <f t="shared" si="5"/>
        <v>0.9774939266843311</v>
      </c>
      <c r="J67">
        <f t="shared" si="6"/>
        <v>3.4431108875391217E-178</v>
      </c>
    </row>
    <row r="68" spans="1:10">
      <c r="A68">
        <v>65</v>
      </c>
      <c r="B68">
        <v>100</v>
      </c>
      <c r="C68">
        <v>1582</v>
      </c>
      <c r="D68">
        <f t="shared" ref="D68:D104" si="7">FACT(B68)</f>
        <v>9.3326215443944175E+157</v>
      </c>
      <c r="E68">
        <f t="shared" ref="E68:E104" si="8">FACT(A68) * FACT(B68-A68)</f>
        <v>8.5224193943040468E+130</v>
      </c>
      <c r="F68">
        <f t="shared" ref="F68:F103" si="9">D68/E68</f>
        <v>1.0950671531879631E+27</v>
      </c>
      <c r="G68">
        <f t="shared" ref="G68:G104" si="10" xml:space="preserve"> 1/C68</f>
        <v>6.3211125158027818E-4</v>
      </c>
      <c r="H68">
        <f t="shared" ref="H68:H103" si="11">POWER(G68, A68)</f>
        <v>1.1261049162781108E-208</v>
      </c>
      <c r="I68">
        <f t="shared" ref="I68:I104" si="12">POWER(1-G68, B68-A68)</f>
        <v>0.97811220241278407</v>
      </c>
      <c r="J68">
        <f t="shared" ref="J68:J103" si="13">F68*H68*I68</f>
        <v>1.2061693373367233E-181</v>
      </c>
    </row>
    <row r="69" spans="1:10">
      <c r="A69">
        <v>66</v>
      </c>
      <c r="B69">
        <v>100</v>
      </c>
      <c r="C69">
        <v>1582</v>
      </c>
      <c r="D69">
        <f t="shared" si="7"/>
        <v>9.3326215443944175E+157</v>
      </c>
      <c r="E69">
        <f t="shared" si="8"/>
        <v>1.6070848000687631E+131</v>
      </c>
      <c r="F69">
        <f t="shared" si="9"/>
        <v>5.807174297208895E+26</v>
      </c>
      <c r="G69">
        <f t="shared" si="10"/>
        <v>6.3211125158027818E-4</v>
      </c>
      <c r="H69">
        <f t="shared" si="11"/>
        <v>7.1182358803926103E-212</v>
      </c>
      <c r="I69">
        <f t="shared" si="12"/>
        <v>0.97873086920747909</v>
      </c>
      <c r="J69">
        <f t="shared" si="13"/>
        <v>4.0457637865165246E-185</v>
      </c>
    </row>
    <row r="70" spans="1:10">
      <c r="A70">
        <v>67</v>
      </c>
      <c r="B70">
        <v>100</v>
      </c>
      <c r="C70">
        <v>1582</v>
      </c>
      <c r="D70">
        <f t="shared" si="7"/>
        <v>9.3326215443944175E+157</v>
      </c>
      <c r="E70">
        <f t="shared" si="8"/>
        <v>3.1669024001355066E+131</v>
      </c>
      <c r="F70">
        <f t="shared" si="9"/>
        <v>2.9469242702254069E+26</v>
      </c>
      <c r="G70">
        <f t="shared" si="10"/>
        <v>6.3211125158027818E-4</v>
      </c>
      <c r="H70">
        <f t="shared" si="11"/>
        <v>4.4995169913986161E-215</v>
      </c>
      <c r="I70">
        <f t="shared" si="12"/>
        <v>0.97934992731576964</v>
      </c>
      <c r="J70">
        <f t="shared" si="13"/>
        <v>1.2985921317658548E-188</v>
      </c>
    </row>
    <row r="71" spans="1:10">
      <c r="A71">
        <v>68</v>
      </c>
      <c r="B71">
        <v>100</v>
      </c>
      <c r="C71">
        <v>1582</v>
      </c>
      <c r="D71">
        <f t="shared" si="7"/>
        <v>9.3326215443944175E+157</v>
      </c>
      <c r="E71">
        <f t="shared" si="8"/>
        <v>6.5257382790670974E+131</v>
      </c>
      <c r="F71">
        <f t="shared" si="9"/>
        <v>1.4301250134917432E+26</v>
      </c>
      <c r="G71">
        <f t="shared" si="10"/>
        <v>6.3211125158027818E-4</v>
      </c>
      <c r="H71">
        <f t="shared" si="11"/>
        <v>2.8441953169397068E-218</v>
      </c>
      <c r="I71">
        <f t="shared" si="12"/>
        <v>0.97996937698516606</v>
      </c>
      <c r="J71">
        <f t="shared" si="13"/>
        <v>3.9860792078983199E-192</v>
      </c>
    </row>
    <row r="72" spans="1:10">
      <c r="A72">
        <v>69</v>
      </c>
      <c r="B72">
        <v>100</v>
      </c>
      <c r="C72">
        <v>1582</v>
      </c>
      <c r="D72">
        <f t="shared" si="7"/>
        <v>9.3326215443944175E+157</v>
      </c>
      <c r="E72">
        <f t="shared" si="8"/>
        <v>1.4071123164238428E+132</v>
      </c>
      <c r="F72">
        <f t="shared" si="9"/>
        <v>6.6324638306863454E+25</v>
      </c>
      <c r="G72">
        <f t="shared" si="10"/>
        <v>6.3211125158027818E-4</v>
      </c>
      <c r="H72">
        <f t="shared" si="11"/>
        <v>1.7978478615295241E-221</v>
      </c>
      <c r="I72">
        <f t="shared" si="12"/>
        <v>0.98058921846333491</v>
      </c>
      <c r="J72">
        <f t="shared" si="13"/>
        <v>1.1692703632148635E-195</v>
      </c>
    </row>
    <row r="73" spans="1:10">
      <c r="A73">
        <v>70</v>
      </c>
      <c r="B73">
        <v>100</v>
      </c>
      <c r="C73">
        <v>1582</v>
      </c>
      <c r="D73">
        <f t="shared" si="7"/>
        <v>9.3326215443944175E+157</v>
      </c>
      <c r="E73">
        <f t="shared" si="8"/>
        <v>3.1773503919248078E+132</v>
      </c>
      <c r="F73">
        <f t="shared" si="9"/>
        <v>2.9372339821610947E+25</v>
      </c>
      <c r="G73">
        <f t="shared" si="10"/>
        <v>6.3211125158027818E-4</v>
      </c>
      <c r="H73">
        <f t="shared" si="11"/>
        <v>1.1364398619023542E-224</v>
      </c>
      <c r="I73">
        <f t="shared" si="12"/>
        <v>0.98120945199809984</v>
      </c>
      <c r="J73">
        <f t="shared" si="13"/>
        <v>3.2752671238511575E-199</v>
      </c>
    </row>
    <row r="74" spans="1:10">
      <c r="A74">
        <v>71</v>
      </c>
      <c r="B74">
        <v>100</v>
      </c>
      <c r="C74">
        <v>1582</v>
      </c>
      <c r="D74">
        <f t="shared" si="7"/>
        <v>9.3326215443944175E+157</v>
      </c>
      <c r="E74">
        <f t="shared" si="8"/>
        <v>7.5197292608887097E+132</v>
      </c>
      <c r="F74">
        <f t="shared" si="9"/>
        <v>1.241084781194829E+25</v>
      </c>
      <c r="G74">
        <f t="shared" si="10"/>
        <v>6.3211125158027818E-4</v>
      </c>
      <c r="H74">
        <f t="shared" si="11"/>
        <v>7.1835642345281559E-228</v>
      </c>
      <c r="I74">
        <f t="shared" si="12"/>
        <v>0.98183007783744081</v>
      </c>
      <c r="J74">
        <f t="shared" si="13"/>
        <v>8.7534198996476421E-203</v>
      </c>
    </row>
    <row r="75" spans="1:10">
      <c r="A75">
        <v>72</v>
      </c>
      <c r="B75">
        <v>100</v>
      </c>
      <c r="C75">
        <v>1582</v>
      </c>
      <c r="D75">
        <f t="shared" si="7"/>
        <v>9.3326215443944175E+157</v>
      </c>
      <c r="E75">
        <f t="shared" si="8"/>
        <v>1.8669672647723699E+133</v>
      </c>
      <c r="F75">
        <f t="shared" si="9"/>
        <v>4.9988137020347265E+24</v>
      </c>
      <c r="G75">
        <f t="shared" si="10"/>
        <v>6.3211125158027818E-4</v>
      </c>
      <c r="H75">
        <f t="shared" si="11"/>
        <v>4.5408117790949152E-231</v>
      </c>
      <c r="I75">
        <f t="shared" si="12"/>
        <v>0.98245109622949489</v>
      </c>
      <c r="J75">
        <f t="shared" si="13"/>
        <v>2.23003353266025E-206</v>
      </c>
    </row>
    <row r="76" spans="1:10">
      <c r="A76">
        <v>73</v>
      </c>
      <c r="B76">
        <v>100</v>
      </c>
      <c r="C76">
        <v>1582</v>
      </c>
      <c r="D76">
        <f t="shared" si="7"/>
        <v>9.3326215443944175E+157</v>
      </c>
      <c r="E76">
        <f t="shared" si="8"/>
        <v>4.8674503688708219E+133</v>
      </c>
      <c r="F76">
        <f t="shared" si="9"/>
        <v>1.9173532007804428E+24</v>
      </c>
      <c r="G76">
        <f t="shared" si="10"/>
        <v>6.3211125158027818E-4</v>
      </c>
      <c r="H76">
        <f t="shared" si="11"/>
        <v>2.8702982168741565E-234</v>
      </c>
      <c r="I76">
        <f t="shared" si="12"/>
        <v>0.98307250742255581</v>
      </c>
      <c r="J76">
        <f t="shared" si="13"/>
        <v>5.4102171258425817E-210</v>
      </c>
    </row>
    <row r="77" spans="1:10">
      <c r="A77">
        <v>74</v>
      </c>
      <c r="B77">
        <v>100</v>
      </c>
      <c r="C77">
        <v>1582</v>
      </c>
      <c r="D77">
        <f t="shared" si="7"/>
        <v>9.3326215443944175E+157</v>
      </c>
      <c r="E77">
        <f t="shared" si="8"/>
        <v>1.3340419529497808E+134</v>
      </c>
      <c r="F77">
        <f t="shared" si="9"/>
        <v>6.9957481650097247E+23</v>
      </c>
      <c r="G77">
        <f t="shared" si="10"/>
        <v>6.3211125158027818E-4</v>
      </c>
      <c r="H77">
        <f t="shared" si="11"/>
        <v>1.814347798276964E-237</v>
      </c>
      <c r="I77">
        <f t="shared" si="12"/>
        <v>0.98369431166507471</v>
      </c>
      <c r="J77">
        <f t="shared" si="13"/>
        <v>1.2485756739469522E-213</v>
      </c>
    </row>
    <row r="78" spans="1:10">
      <c r="A78">
        <v>75</v>
      </c>
      <c r="B78">
        <v>100</v>
      </c>
      <c r="C78">
        <v>1582</v>
      </c>
      <c r="D78">
        <f t="shared" si="7"/>
        <v>9.3326215443944175E+157</v>
      </c>
      <c r="E78">
        <f t="shared" si="8"/>
        <v>3.8481979412012896E+134</v>
      </c>
      <c r="F78">
        <f t="shared" si="9"/>
        <v>2.4251926972033716E+23</v>
      </c>
      <c r="G78">
        <f t="shared" si="10"/>
        <v>6.3211125158027818E-4</v>
      </c>
      <c r="H78">
        <f t="shared" si="11"/>
        <v>1.1468696575707738E-240</v>
      </c>
      <c r="I78">
        <f t="shared" si="12"/>
        <v>0.98431650920565983</v>
      </c>
      <c r="J78">
        <f t="shared" si="13"/>
        <v>2.7377581718423586E-217</v>
      </c>
    </row>
    <row r="79" spans="1:10">
      <c r="A79">
        <v>76</v>
      </c>
      <c r="B79">
        <v>100</v>
      </c>
      <c r="C79">
        <v>1582</v>
      </c>
      <c r="D79">
        <f t="shared" si="7"/>
        <v>9.3326215443944175E+157</v>
      </c>
      <c r="E79">
        <f t="shared" si="8"/>
        <v>1.1698521741251922E+135</v>
      </c>
      <c r="F79">
        <f t="shared" si="9"/>
        <v>7.9776075565900367E+22</v>
      </c>
      <c r="G79">
        <f t="shared" si="10"/>
        <v>6.3211125158027818E-4</v>
      </c>
      <c r="H79">
        <f t="shared" si="11"/>
        <v>7.2494921464650689E-244</v>
      </c>
      <c r="I79">
        <f t="shared" si="12"/>
        <v>0.98493910029307641</v>
      </c>
      <c r="J79">
        <f t="shared" si="13"/>
        <v>5.6962577229650588E-221</v>
      </c>
    </row>
    <row r="80" spans="1:10">
      <c r="A80">
        <v>77</v>
      </c>
      <c r="B80">
        <v>100</v>
      </c>
      <c r="C80">
        <v>1582</v>
      </c>
      <c r="D80">
        <f t="shared" si="7"/>
        <v>9.3326215443944175E+157</v>
      </c>
      <c r="E80">
        <f t="shared" si="8"/>
        <v>3.7532757253183254E+135</v>
      </c>
      <c r="F80">
        <f t="shared" si="9"/>
        <v>2.4865270306254661E+22</v>
      </c>
      <c r="G80">
        <f t="shared" si="10"/>
        <v>6.3211125158027818E-4</v>
      </c>
      <c r="H80">
        <f t="shared" si="11"/>
        <v>4.5824855540234315E-247</v>
      </c>
      <c r="I80">
        <f t="shared" si="12"/>
        <v>0.9855620851762471</v>
      </c>
      <c r="J80">
        <f t="shared" si="13"/>
        <v>1.1229961749604588E-224</v>
      </c>
    </row>
    <row r="81" spans="1:10">
      <c r="A81">
        <v>78</v>
      </c>
      <c r="B81">
        <v>100</v>
      </c>
      <c r="C81">
        <v>1582</v>
      </c>
      <c r="D81">
        <f t="shared" si="7"/>
        <v>9.3326215443944175E+157</v>
      </c>
      <c r="E81">
        <f t="shared" si="8"/>
        <v>1.272850028586214E+136</v>
      </c>
      <c r="F81">
        <f t="shared" si="9"/>
        <v>7.3320668851776604E+21</v>
      </c>
      <c r="G81">
        <f t="shared" si="10"/>
        <v>6.3211125158027818E-4</v>
      </c>
      <c r="H81">
        <f t="shared" si="11"/>
        <v>2.8966406789022957E-250</v>
      </c>
      <c r="I81">
        <f t="shared" si="12"/>
        <v>0.98618546410425234</v>
      </c>
      <c r="J81">
        <f t="shared" si="13"/>
        <v>2.0944965069244207E-228</v>
      </c>
    </row>
    <row r="82" spans="1:10">
      <c r="A82">
        <v>79</v>
      </c>
      <c r="B82">
        <v>100</v>
      </c>
      <c r="C82">
        <v>1582</v>
      </c>
      <c r="D82">
        <f t="shared" si="7"/>
        <v>9.3326215443944175E+157</v>
      </c>
      <c r="E82">
        <f t="shared" si="8"/>
        <v>4.5706887390141358E+136</v>
      </c>
      <c r="F82">
        <f t="shared" si="9"/>
        <v>2.0418414110621316E+21</v>
      </c>
      <c r="G82">
        <f t="shared" si="10"/>
        <v>6.3211125158027818E-4</v>
      </c>
      <c r="H82">
        <f t="shared" si="11"/>
        <v>1.8309991649192769E-253</v>
      </c>
      <c r="I82">
        <f t="shared" si="12"/>
        <v>0.98680923732632964</v>
      </c>
      <c r="J82">
        <f t="shared" si="13"/>
        <v>3.6892948023873068E-232</v>
      </c>
    </row>
    <row r="83" spans="1:10">
      <c r="A83">
        <v>80</v>
      </c>
      <c r="B83">
        <v>100</v>
      </c>
      <c r="C83">
        <v>1582</v>
      </c>
      <c r="D83">
        <f t="shared" si="7"/>
        <v>9.3326215443944175E+157</v>
      </c>
      <c r="E83">
        <f t="shared" si="8"/>
        <v>1.7412147577196696E+137</v>
      </c>
      <c r="F83">
        <f t="shared" si="9"/>
        <v>5.3598337040380985E+20</v>
      </c>
      <c r="G83">
        <f t="shared" si="10"/>
        <v>6.3211125158027818E-4</v>
      </c>
      <c r="H83">
        <f t="shared" si="11"/>
        <v>1.1573951737795683E-256</v>
      </c>
      <c r="I83">
        <f t="shared" si="12"/>
        <v>0.98743340509187438</v>
      </c>
      <c r="J83">
        <f t="shared" si="13"/>
        <v>6.1254894726544508E-236</v>
      </c>
    </row>
    <row r="84" spans="1:10">
      <c r="A84">
        <v>81</v>
      </c>
      <c r="B84">
        <v>100</v>
      </c>
      <c r="C84">
        <v>1582</v>
      </c>
      <c r="D84">
        <f t="shared" si="7"/>
        <v>9.3326215443944175E+157</v>
      </c>
      <c r="E84">
        <f t="shared" si="8"/>
        <v>7.051919768764664E+137</v>
      </c>
      <c r="F84">
        <f t="shared" si="9"/>
        <v>1.3234157293921228E+20</v>
      </c>
      <c r="G84">
        <f t="shared" si="10"/>
        <v>6.3211125158027818E-4</v>
      </c>
      <c r="H84">
        <f t="shared" si="11"/>
        <v>7.316025118707765E-260</v>
      </c>
      <c r="I84">
        <f t="shared" si="12"/>
        <v>0.98805796765043974</v>
      </c>
      <c r="J84">
        <f t="shared" si="13"/>
        <v>9.5665182571656467E-240</v>
      </c>
    </row>
    <row r="85" spans="1:10">
      <c r="A85">
        <v>82</v>
      </c>
      <c r="B85">
        <v>100</v>
      </c>
      <c r="C85">
        <v>1582</v>
      </c>
      <c r="D85">
        <f t="shared" si="7"/>
        <v>9.3326215443944175E+157</v>
      </c>
      <c r="E85">
        <f t="shared" si="8"/>
        <v>3.0434601107300135E+138</v>
      </c>
      <c r="F85">
        <f t="shared" si="9"/>
        <v>3.0664510802988204E+19</v>
      </c>
      <c r="G85">
        <f t="shared" si="10"/>
        <v>6.3211125158027818E-4</v>
      </c>
      <c r="H85">
        <f t="shared" si="11"/>
        <v>4.6245417943791189E-263</v>
      </c>
      <c r="I85">
        <f t="shared" si="12"/>
        <v>0.98868292525173662</v>
      </c>
      <c r="J85">
        <f t="shared" si="13"/>
        <v>1.4020444523082585E-243</v>
      </c>
    </row>
    <row r="86" spans="1:10">
      <c r="A86">
        <v>83</v>
      </c>
      <c r="B86">
        <v>100</v>
      </c>
      <c r="C86">
        <v>1582</v>
      </c>
      <c r="D86">
        <f t="shared" si="7"/>
        <v>9.3326215443944175E+157</v>
      </c>
      <c r="E86">
        <f t="shared" si="8"/>
        <v>1.4033732732810617E+139</v>
      </c>
      <c r="F86">
        <f t="shared" si="9"/>
        <v>6.6501348729372017E+18</v>
      </c>
      <c r="G86">
        <f t="shared" si="10"/>
        <v>6.3211125158027818E-4</v>
      </c>
      <c r="H86">
        <f t="shared" si="11"/>
        <v>2.92322490163029E-266</v>
      </c>
      <c r="I86">
        <f t="shared" si="12"/>
        <v>0.98930827814563393</v>
      </c>
      <c r="J86">
        <f t="shared" si="13"/>
        <v>1.9231994499095931E-247</v>
      </c>
    </row>
    <row r="87" spans="1:10">
      <c r="A87">
        <v>84</v>
      </c>
      <c r="B87">
        <v>100</v>
      </c>
      <c r="C87">
        <v>1582</v>
      </c>
      <c r="D87">
        <f t="shared" si="7"/>
        <v>9.3326215443944175E+157</v>
      </c>
      <c r="E87">
        <f t="shared" si="8"/>
        <v>6.9343149973887744E+139</v>
      </c>
      <c r="F87">
        <f t="shared" si="9"/>
        <v>1.3458606290468147E+18</v>
      </c>
      <c r="G87">
        <f t="shared" si="10"/>
        <v>6.3211125158027818E-4</v>
      </c>
      <c r="H87">
        <f t="shared" si="11"/>
        <v>1.8478033512201583E-269</v>
      </c>
      <c r="I87">
        <f t="shared" si="12"/>
        <v>0.98993402658215868</v>
      </c>
      <c r="J87">
        <f t="shared" si="13"/>
        <v>2.4618528544669657E-251</v>
      </c>
    </row>
    <row r="88" spans="1:10">
      <c r="A88">
        <v>85</v>
      </c>
      <c r="B88">
        <v>100</v>
      </c>
      <c r="C88">
        <v>1582</v>
      </c>
      <c r="D88">
        <f t="shared" si="7"/>
        <v>9.3326215443944175E+157</v>
      </c>
      <c r="E88">
        <f t="shared" si="8"/>
        <v>3.6838548423627845E+140</v>
      </c>
      <c r="F88">
        <f t="shared" si="9"/>
        <v>2.533384713499888E+17</v>
      </c>
      <c r="G88">
        <f t="shared" si="10"/>
        <v>6.3211125158027818E-4</v>
      </c>
      <c r="H88">
        <f t="shared" si="11"/>
        <v>1.1680172890140065E-272</v>
      </c>
      <c r="I88">
        <f t="shared" si="12"/>
        <v>0.99056017081149583</v>
      </c>
      <c r="J88">
        <f t="shared" si="13"/>
        <v>2.9311043398795605E-255</v>
      </c>
    </row>
    <row r="89" spans="1:10">
      <c r="A89">
        <v>86</v>
      </c>
      <c r="B89">
        <v>100</v>
      </c>
      <c r="C89">
        <v>1582</v>
      </c>
      <c r="D89">
        <f t="shared" si="7"/>
        <v>9.3326215443944175E+157</v>
      </c>
      <c r="E89">
        <f t="shared" si="8"/>
        <v>2.1120767762879983E+141</v>
      </c>
      <c r="F89">
        <f t="shared" si="9"/>
        <v>4.4186942677323584E+16</v>
      </c>
      <c r="G89">
        <f t="shared" si="10"/>
        <v>6.3211125158027818E-4</v>
      </c>
      <c r="H89">
        <f t="shared" si="11"/>
        <v>7.3831687042604729E-276</v>
      </c>
      <c r="I89">
        <f t="shared" si="12"/>
        <v>0.99118671108398881</v>
      </c>
      <c r="J89">
        <f t="shared" si="13"/>
        <v>3.2336440800048079E-259</v>
      </c>
    </row>
    <row r="90" spans="1:10">
      <c r="A90">
        <v>87</v>
      </c>
      <c r="B90">
        <v>100</v>
      </c>
      <c r="C90">
        <v>1582</v>
      </c>
      <c r="D90">
        <f t="shared" si="7"/>
        <v>9.3326215443944175E+157</v>
      </c>
      <c r="E90">
        <f t="shared" si="8"/>
        <v>1.312504853836112E+142</v>
      </c>
      <c r="F90">
        <f t="shared" si="9"/>
        <v>7110542499799204</v>
      </c>
      <c r="G90">
        <f t="shared" si="10"/>
        <v>6.3211125158027818E-4</v>
      </c>
      <c r="H90">
        <f t="shared" si="11"/>
        <v>4.6669840102784281E-279</v>
      </c>
      <c r="I90">
        <f t="shared" si="12"/>
        <v>0.99181364765013935</v>
      </c>
      <c r="J90">
        <f t="shared" si="13"/>
        <v>3.2913125782508784E-263</v>
      </c>
    </row>
    <row r="91" spans="1:10">
      <c r="A91">
        <v>88</v>
      </c>
      <c r="B91">
        <v>100</v>
      </c>
      <c r="C91">
        <v>1582</v>
      </c>
      <c r="D91">
        <f t="shared" si="7"/>
        <v>9.3326215443944175E+157</v>
      </c>
      <c r="E91">
        <f t="shared" si="8"/>
        <v>8.8846482413521444E+142</v>
      </c>
      <c r="F91">
        <f t="shared" si="9"/>
        <v>1050421051106700.5</v>
      </c>
      <c r="G91">
        <f t="shared" si="10"/>
        <v>6.3211125158027818E-4</v>
      </c>
      <c r="H91">
        <f t="shared" si="11"/>
        <v>2.9500531038422428E-282</v>
      </c>
      <c r="I91">
        <f t="shared" si="12"/>
        <v>0.99244098076060749</v>
      </c>
      <c r="J91">
        <f t="shared" si="13"/>
        <v>3.0753740093483276E-267</v>
      </c>
    </row>
    <row r="92" spans="1:10">
      <c r="A92">
        <v>89</v>
      </c>
      <c r="B92">
        <v>100</v>
      </c>
      <c r="C92">
        <v>1582</v>
      </c>
      <c r="D92">
        <f t="shared" si="7"/>
        <v>9.3326215443944175E+157</v>
      </c>
      <c r="E92">
        <f t="shared" si="8"/>
        <v>6.5894474456695105E+143</v>
      </c>
      <c r="F92">
        <f t="shared" si="9"/>
        <v>141629804643600</v>
      </c>
      <c r="G92">
        <f t="shared" si="10"/>
        <v>6.3211125158027818E-4</v>
      </c>
      <c r="H92">
        <f t="shared" si="11"/>
        <v>1.864761759698004E-285</v>
      </c>
      <c r="I92">
        <f t="shared" si="12"/>
        <v>0.99306871066621183</v>
      </c>
      <c r="J92">
        <f t="shared" si="13"/>
        <v>2.622752497152272E-271</v>
      </c>
    </row>
    <row r="93" spans="1:10">
      <c r="A93">
        <v>90</v>
      </c>
      <c r="B93">
        <v>100</v>
      </c>
      <c r="C93">
        <v>1582</v>
      </c>
      <c r="D93">
        <f t="shared" si="7"/>
        <v>9.3326215443944175E+157</v>
      </c>
      <c r="E93">
        <f t="shared" si="8"/>
        <v>5.3913660919114128E+144</v>
      </c>
      <c r="F93">
        <f t="shared" si="9"/>
        <v>17310309456440.016</v>
      </c>
      <c r="G93">
        <f t="shared" si="10"/>
        <v>6.3211125158027818E-4</v>
      </c>
      <c r="H93">
        <f t="shared" si="11"/>
        <v>1.1787368898217474E-288</v>
      </c>
      <c r="I93">
        <f t="shared" si="12"/>
        <v>0.99369683761792982</v>
      </c>
      <c r="J93">
        <f t="shared" si="13"/>
        <v>2.027568871226019E-275</v>
      </c>
    </row>
    <row r="94" spans="1:10">
      <c r="A94">
        <v>91</v>
      </c>
      <c r="B94">
        <v>100</v>
      </c>
      <c r="C94">
        <v>1582</v>
      </c>
      <c r="D94">
        <f t="shared" si="7"/>
        <v>9.3326215443944175E+157</v>
      </c>
      <c r="E94">
        <f t="shared" si="8"/>
        <v>4.9061431436393898E+145</v>
      </c>
      <c r="F94">
        <f t="shared" si="9"/>
        <v>1902231808400</v>
      </c>
      <c r="G94">
        <f t="shared" si="10"/>
        <v>6.3211125158027818E-4</v>
      </c>
      <c r="H94">
        <f t="shared" si="11"/>
        <v>7.4509285070906934E-292</v>
      </c>
      <c r="I94">
        <f t="shared" si="12"/>
        <v>0.99432536186689746</v>
      </c>
      <c r="J94">
        <f t="shared" si="13"/>
        <v>1.4092964330726953E-279</v>
      </c>
    </row>
    <row r="95" spans="1:10">
      <c r="A95">
        <v>92</v>
      </c>
      <c r="B95">
        <v>100</v>
      </c>
      <c r="C95">
        <v>1582</v>
      </c>
      <c r="D95">
        <f t="shared" si="7"/>
        <v>9.3326215443944175E+157</v>
      </c>
      <c r="E95">
        <f t="shared" si="8"/>
        <v>5.0151685468313746E+146</v>
      </c>
      <c r="F95">
        <f t="shared" si="9"/>
        <v>186087894300.00006</v>
      </c>
      <c r="G95">
        <f t="shared" si="10"/>
        <v>6.3211125158027818E-4</v>
      </c>
      <c r="H95">
        <f t="shared" si="11"/>
        <v>4.7098157440522723E-295</v>
      </c>
      <c r="I95">
        <f t="shared" si="12"/>
        <v>0.99495428366440974</v>
      </c>
      <c r="J95">
        <f t="shared" si="13"/>
        <v>8.7201742826872541E-284</v>
      </c>
    </row>
    <row r="96" spans="1:10">
      <c r="A96">
        <v>93</v>
      </c>
      <c r="B96">
        <v>100</v>
      </c>
      <c r="C96">
        <v>1582</v>
      </c>
      <c r="D96">
        <f t="shared" si="7"/>
        <v>9.3326215443944175E+157</v>
      </c>
      <c r="E96">
        <f t="shared" si="8"/>
        <v>5.8301334356914712E+147</v>
      </c>
      <c r="F96">
        <f t="shared" si="9"/>
        <v>16007560800.00001</v>
      </c>
      <c r="G96">
        <f t="shared" si="10"/>
        <v>6.3211125158027818E-4</v>
      </c>
      <c r="H96">
        <f t="shared" si="11"/>
        <v>2.9771275246853802E-298</v>
      </c>
      <c r="I96">
        <f t="shared" si="12"/>
        <v>0.9955836032619203</v>
      </c>
      <c r="J96">
        <f t="shared" si="13"/>
        <v>4.7446079629401583E-288</v>
      </c>
    </row>
    <row r="97" spans="1:10">
      <c r="A97">
        <v>94</v>
      </c>
      <c r="B97">
        <v>100</v>
      </c>
      <c r="C97">
        <v>1582</v>
      </c>
      <c r="D97">
        <f t="shared" si="7"/>
        <v>9.3326215443944175E+157</v>
      </c>
      <c r="E97">
        <f t="shared" si="8"/>
        <v>7.8290363279285472E+148</v>
      </c>
      <c r="F97">
        <f t="shared" si="9"/>
        <v>1192052400.0000007</v>
      </c>
      <c r="G97">
        <f t="shared" si="10"/>
        <v>6.3211125158027818E-4</v>
      </c>
      <c r="H97">
        <f t="shared" si="11"/>
        <v>1.8818758057429713E-301</v>
      </c>
      <c r="I97">
        <f t="shared" si="12"/>
        <v>0.99621332091104231</v>
      </c>
      <c r="J97">
        <f t="shared" si="13"/>
        <v>2.2347999340964588E-292</v>
      </c>
    </row>
    <row r="98" spans="1:10">
      <c r="A98">
        <v>95</v>
      </c>
      <c r="B98">
        <v>100</v>
      </c>
      <c r="C98">
        <v>1582</v>
      </c>
      <c r="D98">
        <f t="shared" si="7"/>
        <v>9.3326215443944175E+157</v>
      </c>
      <c r="E98">
        <f t="shared" si="8"/>
        <v>1.2395974185886873E+150</v>
      </c>
      <c r="F98">
        <f t="shared" si="9"/>
        <v>75287520.000000015</v>
      </c>
      <c r="G98">
        <f t="shared" si="10"/>
        <v>6.3211125158027818E-4</v>
      </c>
      <c r="H98">
        <f t="shared" si="11"/>
        <v>1.1895548708868342E-304</v>
      </c>
      <c r="I98">
        <f t="shared" si="12"/>
        <v>0.9968434368635477</v>
      </c>
      <c r="J98">
        <f t="shared" si="13"/>
        <v>8.9275938643621625E-297</v>
      </c>
    </row>
    <row r="99" spans="1:10">
      <c r="A99">
        <v>96</v>
      </c>
      <c r="B99">
        <v>100</v>
      </c>
      <c r="C99">
        <v>1582</v>
      </c>
      <c r="D99">
        <f t="shared" si="7"/>
        <v>9.3326215443944175E+157</v>
      </c>
      <c r="E99">
        <f t="shared" si="8"/>
        <v>2.3800270436902778E+151</v>
      </c>
      <c r="F99">
        <f t="shared" si="9"/>
        <v>3921225.0000000033</v>
      </c>
      <c r="G99">
        <f t="shared" si="10"/>
        <v>6.3211125158027818E-4</v>
      </c>
      <c r="H99">
        <f t="shared" si="11"/>
        <v>7.5193101825969296E-308</v>
      </c>
      <c r="I99">
        <f t="shared" si="12"/>
        <v>0.99747395137136774</v>
      </c>
      <c r="J99">
        <f t="shared" si="13"/>
        <v>2.9410426761682242E-301</v>
      </c>
    </row>
    <row r="100" spans="1:10">
      <c r="A100">
        <v>97</v>
      </c>
      <c r="B100">
        <v>100</v>
      </c>
      <c r="C100">
        <v>1582</v>
      </c>
      <c r="D100">
        <f t="shared" si="7"/>
        <v>9.3326215443944175E+157</v>
      </c>
      <c r="E100">
        <f t="shared" si="8"/>
        <v>5.7715655809489291E+152</v>
      </c>
      <c r="F100">
        <f t="shared" si="9"/>
        <v>161700</v>
      </c>
      <c r="G100">
        <f t="shared" si="10"/>
        <v>6.3211125158027818E-4</v>
      </c>
      <c r="H100">
        <f t="shared" si="11"/>
        <v>0</v>
      </c>
      <c r="I100">
        <f t="shared" si="12"/>
        <v>0.9981048646865931</v>
      </c>
      <c r="J100">
        <f t="shared" si="13"/>
        <v>0</v>
      </c>
    </row>
    <row r="101" spans="1:10">
      <c r="A101">
        <v>98</v>
      </c>
      <c r="B101">
        <v>100</v>
      </c>
      <c r="C101">
        <v>1582</v>
      </c>
      <c r="D101">
        <f t="shared" si="7"/>
        <v>9.3326215443944175E+157</v>
      </c>
      <c r="E101">
        <f t="shared" si="8"/>
        <v>1.8853780897766496E+154</v>
      </c>
      <c r="F101">
        <f t="shared" si="9"/>
        <v>4950.0000000000009</v>
      </c>
      <c r="G101">
        <f t="shared" si="10"/>
        <v>6.3211125158027818E-4</v>
      </c>
      <c r="H101">
        <f t="shared" si="11"/>
        <v>0</v>
      </c>
      <c r="I101">
        <f t="shared" si="12"/>
        <v>0.99873617706147388</v>
      </c>
      <c r="J101">
        <f t="shared" si="13"/>
        <v>0</v>
      </c>
    </row>
    <row r="102" spans="1:10">
      <c r="A102">
        <v>99</v>
      </c>
      <c r="B102">
        <v>100</v>
      </c>
      <c r="C102">
        <v>1582</v>
      </c>
      <c r="D102">
        <f t="shared" si="7"/>
        <v>9.3326215443944175E+157</v>
      </c>
      <c r="E102">
        <f t="shared" si="8"/>
        <v>9.3326215443944153E+155</v>
      </c>
      <c r="F102">
        <f t="shared" si="9"/>
        <v>100.00000000000003</v>
      </c>
      <c r="G102">
        <f t="shared" si="10"/>
        <v>6.3211125158027818E-4</v>
      </c>
      <c r="H102">
        <f t="shared" si="11"/>
        <v>0</v>
      </c>
      <c r="I102">
        <f t="shared" si="12"/>
        <v>0.99936788874841975</v>
      </c>
      <c r="J102">
        <f t="shared" si="13"/>
        <v>0</v>
      </c>
    </row>
    <row r="103" spans="1:10">
      <c r="A103">
        <v>100</v>
      </c>
      <c r="B103">
        <v>100</v>
      </c>
      <c r="C103">
        <v>1582</v>
      </c>
      <c r="D103">
        <f t="shared" si="7"/>
        <v>9.3326215443944175E+157</v>
      </c>
      <c r="E103">
        <f t="shared" si="8"/>
        <v>9.3326215443944175E+157</v>
      </c>
      <c r="F103">
        <f t="shared" si="9"/>
        <v>1</v>
      </c>
      <c r="G103">
        <f t="shared" si="10"/>
        <v>6.3211125158027818E-4</v>
      </c>
      <c r="H103">
        <f t="shared" si="11"/>
        <v>0</v>
      </c>
      <c r="I103">
        <f t="shared" si="12"/>
        <v>1</v>
      </c>
      <c r="J103">
        <f t="shared" si="13"/>
        <v>0</v>
      </c>
    </row>
    <row r="104" spans="1:10">
      <c r="J104">
        <f>SUM(J3:J103)</f>
        <v>1.0000000000000042</v>
      </c>
    </row>
    <row r="107" spans="1:10">
      <c r="J107">
        <f>SUM(J6:J103)</f>
        <v>3.9007199207103058E-5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3"/>
  <sheetViews>
    <sheetView workbookViewId="0">
      <selection activeCell="B1" sqref="B1:B1048576"/>
    </sheetView>
  </sheetViews>
  <sheetFormatPr defaultRowHeight="15"/>
  <cols>
    <col min="1" max="1" width="15.5703125" customWidth="1"/>
    <col min="2" max="2" width="36.42578125" customWidth="1"/>
  </cols>
  <sheetData>
    <row r="1" spans="1:5">
      <c r="A1" t="s">
        <v>0</v>
      </c>
      <c r="B1" t="s">
        <v>1</v>
      </c>
      <c r="C1" t="s">
        <v>55</v>
      </c>
      <c r="D1" t="s">
        <v>3</v>
      </c>
      <c r="E1">
        <v>10.450317</v>
      </c>
    </row>
    <row r="2" spans="1:5">
      <c r="A2" t="s">
        <v>85</v>
      </c>
      <c r="B2" t="s">
        <v>13</v>
      </c>
      <c r="C2" t="s">
        <v>14</v>
      </c>
      <c r="D2" t="s">
        <v>3</v>
      </c>
      <c r="E2">
        <v>8.8751700000000007</v>
      </c>
    </row>
    <row r="3" spans="1:5">
      <c r="A3" t="s">
        <v>86</v>
      </c>
      <c r="B3" t="s">
        <v>13</v>
      </c>
      <c r="C3" t="s">
        <v>14</v>
      </c>
      <c r="D3" t="s">
        <v>3</v>
      </c>
      <c r="E3">
        <v>13.877347</v>
      </c>
    </row>
    <row r="4" spans="1:5">
      <c r="A4" t="s">
        <v>87</v>
      </c>
      <c r="B4" t="s">
        <v>38</v>
      </c>
      <c r="C4" t="s">
        <v>88</v>
      </c>
      <c r="D4" t="s">
        <v>27</v>
      </c>
      <c r="E4">
        <v>13.158504000000001</v>
      </c>
    </row>
    <row r="5" spans="1:5">
      <c r="A5" t="s">
        <v>9</v>
      </c>
      <c r="B5" t="s">
        <v>1</v>
      </c>
      <c r="C5" t="s">
        <v>5</v>
      </c>
      <c r="D5" t="s">
        <v>3</v>
      </c>
      <c r="E5">
        <v>8.6494560000000007</v>
      </c>
    </row>
    <row r="6" spans="1:5">
      <c r="A6" t="s">
        <v>11</v>
      </c>
      <c r="B6" t="s">
        <v>1</v>
      </c>
      <c r="C6" t="s">
        <v>5</v>
      </c>
      <c r="D6" t="s">
        <v>3</v>
      </c>
      <c r="E6">
        <v>11.322585</v>
      </c>
    </row>
    <row r="7" spans="1:5">
      <c r="A7" t="s">
        <v>89</v>
      </c>
      <c r="B7" t="s">
        <v>23</v>
      </c>
      <c r="C7" t="s">
        <v>24</v>
      </c>
      <c r="D7" t="s">
        <v>3</v>
      </c>
      <c r="E7">
        <v>5.8830384999999996</v>
      </c>
    </row>
    <row r="8" spans="1:5">
      <c r="A8" t="s">
        <v>90</v>
      </c>
      <c r="B8" t="s">
        <v>1</v>
      </c>
      <c r="C8" t="s">
        <v>91</v>
      </c>
      <c r="D8" t="s">
        <v>3</v>
      </c>
      <c r="E8">
        <v>10.946168</v>
      </c>
    </row>
    <row r="9" spans="1:5">
      <c r="A9" t="s">
        <v>92</v>
      </c>
      <c r="B9" t="s">
        <v>1</v>
      </c>
      <c r="C9" t="s">
        <v>93</v>
      </c>
      <c r="D9" t="s">
        <v>68</v>
      </c>
      <c r="E9">
        <v>15.5</v>
      </c>
    </row>
    <row r="10" spans="1:5">
      <c r="A10" t="s">
        <v>94</v>
      </c>
      <c r="B10" t="s">
        <v>1</v>
      </c>
      <c r="C10" t="s">
        <v>88</v>
      </c>
      <c r="D10" t="s">
        <v>27</v>
      </c>
      <c r="E10">
        <v>8.6</v>
      </c>
    </row>
    <row r="11" spans="1:5">
      <c r="A11" t="s">
        <v>95</v>
      </c>
      <c r="B11" t="s">
        <v>1</v>
      </c>
      <c r="C11" t="s">
        <v>93</v>
      </c>
      <c r="D11" t="s">
        <v>96</v>
      </c>
      <c r="E11">
        <v>65.433359999999993</v>
      </c>
    </row>
    <row r="12" spans="1:5">
      <c r="A12" t="s">
        <v>97</v>
      </c>
      <c r="B12" t="s">
        <v>50</v>
      </c>
      <c r="C12" t="s">
        <v>98</v>
      </c>
      <c r="D12" t="s">
        <v>3</v>
      </c>
      <c r="E12">
        <v>7.3</v>
      </c>
    </row>
    <row r="13" spans="1:5">
      <c r="A13" t="s">
        <v>99</v>
      </c>
      <c r="B13" t="s">
        <v>1</v>
      </c>
      <c r="C13" t="s">
        <v>19</v>
      </c>
      <c r="D13" t="s">
        <v>3</v>
      </c>
      <c r="E13">
        <v>19.727142000000001</v>
      </c>
    </row>
    <row r="14" spans="1:5">
      <c r="A14" t="s">
        <v>18</v>
      </c>
      <c r="B14" t="s">
        <v>1</v>
      </c>
      <c r="C14" t="s">
        <v>2</v>
      </c>
      <c r="D14" t="s">
        <v>3</v>
      </c>
      <c r="E14">
        <v>9.0751705000000005</v>
      </c>
    </row>
    <row r="15" spans="1:5">
      <c r="A15" t="s">
        <v>18</v>
      </c>
      <c r="B15" t="s">
        <v>1</v>
      </c>
      <c r="C15" t="s">
        <v>19</v>
      </c>
      <c r="D15" t="s">
        <v>3</v>
      </c>
      <c r="E15">
        <v>15.730475999999999</v>
      </c>
    </row>
    <row r="16" spans="1:5">
      <c r="A16" t="s">
        <v>100</v>
      </c>
      <c r="B16" t="s">
        <v>50</v>
      </c>
      <c r="C16" t="s">
        <v>98</v>
      </c>
      <c r="D16" t="s">
        <v>3</v>
      </c>
      <c r="E16">
        <v>8.1060540000000003</v>
      </c>
    </row>
    <row r="17" spans="1:5">
      <c r="A17" t="s">
        <v>101</v>
      </c>
      <c r="B17" t="s">
        <v>13</v>
      </c>
      <c r="C17" t="s">
        <v>7</v>
      </c>
      <c r="D17" t="s">
        <v>68</v>
      </c>
      <c r="E17">
        <v>5.2104764000000001</v>
      </c>
    </row>
    <row r="18" spans="1:5">
      <c r="A18" t="s">
        <v>102</v>
      </c>
      <c r="B18" t="s">
        <v>1</v>
      </c>
      <c r="C18" t="s">
        <v>103</v>
      </c>
      <c r="D18" t="s">
        <v>3</v>
      </c>
      <c r="E18">
        <v>9.5250109999999992</v>
      </c>
    </row>
    <row r="19" spans="1:5">
      <c r="A19" t="s">
        <v>104</v>
      </c>
      <c r="B19" t="s">
        <v>50</v>
      </c>
      <c r="C19" t="s">
        <v>98</v>
      </c>
      <c r="D19" t="s">
        <v>3</v>
      </c>
      <c r="E19">
        <v>9.3258279999999996</v>
      </c>
    </row>
    <row r="20" spans="1:5">
      <c r="A20" t="s">
        <v>105</v>
      </c>
      <c r="B20" t="s">
        <v>1</v>
      </c>
      <c r="C20" t="s">
        <v>7</v>
      </c>
      <c r="D20" t="s">
        <v>8</v>
      </c>
      <c r="E20">
        <v>41.393265</v>
      </c>
    </row>
    <row r="21" spans="1:5">
      <c r="A21" t="s">
        <v>29</v>
      </c>
      <c r="B21" t="s">
        <v>1</v>
      </c>
      <c r="C21" t="s">
        <v>103</v>
      </c>
      <c r="D21" t="s">
        <v>3</v>
      </c>
      <c r="E21">
        <v>6.1855330000000004</v>
      </c>
    </row>
    <row r="22" spans="1:5">
      <c r="A22" t="s">
        <v>106</v>
      </c>
      <c r="B22" t="s">
        <v>30</v>
      </c>
      <c r="C22" t="s">
        <v>31</v>
      </c>
      <c r="D22" t="s">
        <v>3</v>
      </c>
      <c r="E22">
        <v>16.8</v>
      </c>
    </row>
    <row r="23" spans="1:5">
      <c r="A23" t="s">
        <v>107</v>
      </c>
      <c r="B23" t="s">
        <v>23</v>
      </c>
      <c r="C23" t="s">
        <v>24</v>
      </c>
      <c r="D23" t="s">
        <v>3</v>
      </c>
      <c r="E23">
        <v>10.286984</v>
      </c>
    </row>
    <row r="24" spans="1:5">
      <c r="A24" t="s">
        <v>108</v>
      </c>
      <c r="B24" t="s">
        <v>1</v>
      </c>
      <c r="C24" t="s">
        <v>43</v>
      </c>
      <c r="D24" t="s">
        <v>3</v>
      </c>
      <c r="E24">
        <v>20.7</v>
      </c>
    </row>
    <row r="25" spans="1:5">
      <c r="A25" t="s">
        <v>109</v>
      </c>
      <c r="B25" t="s">
        <v>1</v>
      </c>
      <c r="C25" t="s">
        <v>103</v>
      </c>
      <c r="D25" t="s">
        <v>3</v>
      </c>
      <c r="E25">
        <v>5.6249886</v>
      </c>
    </row>
    <row r="26" spans="1:5">
      <c r="A26" t="s">
        <v>110</v>
      </c>
      <c r="B26" t="s">
        <v>23</v>
      </c>
      <c r="C26" t="s">
        <v>24</v>
      </c>
      <c r="D26" t="s">
        <v>3</v>
      </c>
      <c r="E26">
        <v>10.5</v>
      </c>
    </row>
    <row r="27" spans="1:5">
      <c r="A27" t="s">
        <v>111</v>
      </c>
      <c r="B27" t="s">
        <v>112</v>
      </c>
      <c r="C27" t="s">
        <v>113</v>
      </c>
      <c r="D27" t="s">
        <v>3</v>
      </c>
      <c r="E27">
        <v>26.862970000000001</v>
      </c>
    </row>
    <row r="28" spans="1:5">
      <c r="A28" t="s">
        <v>44</v>
      </c>
      <c r="B28" t="s">
        <v>1</v>
      </c>
      <c r="C28" t="s">
        <v>114</v>
      </c>
      <c r="D28" t="s">
        <v>3</v>
      </c>
      <c r="E28">
        <v>20.238116999999999</v>
      </c>
    </row>
    <row r="29" spans="1:5">
      <c r="A29" t="s">
        <v>49</v>
      </c>
      <c r="B29" t="s">
        <v>50</v>
      </c>
      <c r="C29" t="s">
        <v>98</v>
      </c>
      <c r="D29" t="s">
        <v>3</v>
      </c>
      <c r="E29">
        <v>5.7049659999999998</v>
      </c>
    </row>
    <row r="30" spans="1:5">
      <c r="A30" t="s">
        <v>53</v>
      </c>
      <c r="B30" t="s">
        <v>30</v>
      </c>
      <c r="C30" t="s">
        <v>31</v>
      </c>
      <c r="D30" t="s">
        <v>3</v>
      </c>
      <c r="E30">
        <v>12.2</v>
      </c>
    </row>
    <row r="31" spans="1:5">
      <c r="A31" t="s">
        <v>115</v>
      </c>
      <c r="B31" t="s">
        <v>1</v>
      </c>
      <c r="C31" t="s">
        <v>103</v>
      </c>
      <c r="D31" t="s">
        <v>3</v>
      </c>
      <c r="E31">
        <v>5.0479817000000002</v>
      </c>
    </row>
    <row r="32" spans="1:5">
      <c r="A32" t="s">
        <v>116</v>
      </c>
      <c r="B32" t="s">
        <v>1</v>
      </c>
      <c r="C32" t="s">
        <v>55</v>
      </c>
      <c r="D32" t="s">
        <v>3</v>
      </c>
      <c r="E32">
        <v>15.797097000000001</v>
      </c>
    </row>
    <row r="33" spans="1:5">
      <c r="A33" t="s">
        <v>117</v>
      </c>
      <c r="B33" t="s">
        <v>1</v>
      </c>
      <c r="C33" t="s">
        <v>10</v>
      </c>
      <c r="D33" t="s">
        <v>3</v>
      </c>
      <c r="E33">
        <v>5.2624034999999996</v>
      </c>
    </row>
    <row r="34" spans="1:5">
      <c r="A34" t="s">
        <v>118</v>
      </c>
      <c r="B34" t="s">
        <v>38</v>
      </c>
      <c r="C34" t="s">
        <v>24</v>
      </c>
      <c r="D34" t="s">
        <v>3</v>
      </c>
      <c r="E34">
        <v>8.2041489999999992</v>
      </c>
    </row>
    <row r="35" spans="1:5">
      <c r="A35" t="s">
        <v>118</v>
      </c>
      <c r="B35" t="s">
        <v>1</v>
      </c>
      <c r="C35" t="s">
        <v>24</v>
      </c>
      <c r="D35" t="s">
        <v>3</v>
      </c>
      <c r="E35">
        <v>11.9</v>
      </c>
    </row>
    <row r="36" spans="1:5">
      <c r="A36" t="s">
        <v>56</v>
      </c>
      <c r="B36" t="s">
        <v>1</v>
      </c>
      <c r="C36" t="s">
        <v>103</v>
      </c>
      <c r="D36" t="s">
        <v>3</v>
      </c>
      <c r="E36">
        <v>10.888889000000001</v>
      </c>
    </row>
    <row r="37" spans="1:5">
      <c r="A37" t="s">
        <v>119</v>
      </c>
      <c r="B37" t="s">
        <v>1</v>
      </c>
      <c r="C37" t="s">
        <v>57</v>
      </c>
      <c r="D37" t="s">
        <v>3</v>
      </c>
      <c r="E37">
        <v>15.761678</v>
      </c>
    </row>
    <row r="38" spans="1:5">
      <c r="A38" t="s">
        <v>120</v>
      </c>
      <c r="B38" t="s">
        <v>13</v>
      </c>
      <c r="C38" t="s">
        <v>10</v>
      </c>
      <c r="D38" t="s">
        <v>3</v>
      </c>
      <c r="E38">
        <v>7.7513832999999996</v>
      </c>
    </row>
    <row r="39" spans="1:5">
      <c r="A39" t="s">
        <v>58</v>
      </c>
      <c r="B39" t="s">
        <v>35</v>
      </c>
      <c r="C39" t="s">
        <v>36</v>
      </c>
      <c r="D39" t="s">
        <v>3</v>
      </c>
      <c r="E39">
        <v>11.192266999999999</v>
      </c>
    </row>
    <row r="40" spans="1:5">
      <c r="A40" t="s">
        <v>121</v>
      </c>
      <c r="B40" t="s">
        <v>1</v>
      </c>
      <c r="C40" t="s">
        <v>10</v>
      </c>
      <c r="D40" t="s">
        <v>3</v>
      </c>
      <c r="E40">
        <v>8.2392289999999999</v>
      </c>
    </row>
    <row r="41" spans="1:5">
      <c r="A41" t="s">
        <v>122</v>
      </c>
      <c r="B41" t="s">
        <v>38</v>
      </c>
      <c r="C41" t="s">
        <v>24</v>
      </c>
      <c r="D41" t="s">
        <v>3</v>
      </c>
      <c r="E41">
        <v>14.767483</v>
      </c>
    </row>
    <row r="42" spans="1:5">
      <c r="A42" t="s">
        <v>123</v>
      </c>
      <c r="B42" t="s">
        <v>1</v>
      </c>
      <c r="C42" t="s">
        <v>43</v>
      </c>
      <c r="D42" t="s">
        <v>3</v>
      </c>
      <c r="E42">
        <v>20.930724999999999</v>
      </c>
    </row>
    <row r="43" spans="1:5">
      <c r="A43" t="s">
        <v>124</v>
      </c>
      <c r="B43" t="s">
        <v>13</v>
      </c>
      <c r="C43" t="s">
        <v>7</v>
      </c>
      <c r="D43" t="s">
        <v>68</v>
      </c>
      <c r="E43">
        <v>7.2250794999999997</v>
      </c>
    </row>
    <row r="44" spans="1:5">
      <c r="A44" t="s">
        <v>73</v>
      </c>
      <c r="B44" t="s">
        <v>1</v>
      </c>
      <c r="C44" t="s">
        <v>10</v>
      </c>
      <c r="D44" t="s">
        <v>3</v>
      </c>
      <c r="E44">
        <v>38.353332999999999</v>
      </c>
    </row>
    <row r="45" spans="1:5">
      <c r="A45" t="s">
        <v>125</v>
      </c>
      <c r="B45" t="s">
        <v>13</v>
      </c>
      <c r="C45" t="s">
        <v>14</v>
      </c>
      <c r="D45" t="s">
        <v>3</v>
      </c>
      <c r="E45">
        <v>8.8356469999999998</v>
      </c>
    </row>
    <row r="46" spans="1:5">
      <c r="A46" t="s">
        <v>75</v>
      </c>
      <c r="B46" t="s">
        <v>76</v>
      </c>
      <c r="C46" t="s">
        <v>77</v>
      </c>
      <c r="D46" t="s">
        <v>3</v>
      </c>
      <c r="E46">
        <v>53.109546999999999</v>
      </c>
    </row>
    <row r="47" spans="1:5">
      <c r="A47" t="s">
        <v>126</v>
      </c>
      <c r="B47" t="s">
        <v>1</v>
      </c>
      <c r="C47" t="s">
        <v>10</v>
      </c>
      <c r="D47" t="s">
        <v>3</v>
      </c>
      <c r="E47">
        <v>8.0600450000000006</v>
      </c>
    </row>
    <row r="48" spans="1:5">
      <c r="A48" t="s">
        <v>127</v>
      </c>
      <c r="B48" t="s">
        <v>1</v>
      </c>
      <c r="C48" t="s">
        <v>103</v>
      </c>
      <c r="D48" t="s">
        <v>3</v>
      </c>
      <c r="E48">
        <v>4.7407937000000002</v>
      </c>
    </row>
    <row r="49" spans="1:5">
      <c r="A49" t="s">
        <v>81</v>
      </c>
      <c r="B49" t="s">
        <v>1</v>
      </c>
      <c r="C49" t="s">
        <v>82</v>
      </c>
      <c r="D49" t="s">
        <v>3</v>
      </c>
      <c r="E49">
        <v>8.7205670000000008</v>
      </c>
    </row>
    <row r="50" spans="1:5">
      <c r="A50" t="s">
        <v>128</v>
      </c>
      <c r="B50" t="s">
        <v>1</v>
      </c>
      <c r="C50" t="s">
        <v>7</v>
      </c>
      <c r="D50" t="s">
        <v>8</v>
      </c>
      <c r="E50">
        <v>10.705283</v>
      </c>
    </row>
    <row r="51" spans="1:5">
      <c r="E51" s="1">
        <f>AVERAGE(E1:E50)</f>
        <v>14.173730154000003</v>
      </c>
    </row>
    <row r="52" spans="1:5">
      <c r="E52" s="1">
        <f>MIN(E1:E50)</f>
        <v>4.7407937000000002</v>
      </c>
    </row>
    <row r="53" spans="1:5">
      <c r="E53" s="1">
        <f>MAX(E1:E50)</f>
        <v>65.433359999999993</v>
      </c>
    </row>
  </sheetData>
  <sortState ref="A1:E53">
    <sortCondition ref="A1:A5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83"/>
  <sheetViews>
    <sheetView workbookViewId="0"/>
  </sheetViews>
  <sheetFormatPr defaultRowHeight="15"/>
  <cols>
    <col min="1" max="1" width="34.7109375" customWidth="1"/>
    <col min="12" max="12" width="23.28515625" customWidth="1"/>
    <col min="13" max="13" width="18.7109375" customWidth="1"/>
    <col min="15" max="15" width="18.28515625" customWidth="1"/>
    <col min="16" max="16" width="36.42578125" customWidth="1"/>
  </cols>
  <sheetData>
    <row r="1" spans="1:2">
      <c r="A1" t="s">
        <v>133</v>
      </c>
      <c r="B1" t="s">
        <v>133</v>
      </c>
    </row>
    <row r="2" spans="1:2">
      <c r="A2" t="s">
        <v>142</v>
      </c>
      <c r="B2" t="s">
        <v>281</v>
      </c>
    </row>
    <row r="3" spans="1:2">
      <c r="A3" t="s">
        <v>6</v>
      </c>
      <c r="B3" t="s">
        <v>86</v>
      </c>
    </row>
    <row r="4" spans="1:2">
      <c r="A4" t="s">
        <v>9</v>
      </c>
      <c r="B4" t="s">
        <v>461</v>
      </c>
    </row>
    <row r="5" spans="1:2">
      <c r="A5" t="s">
        <v>167</v>
      </c>
      <c r="B5" t="s">
        <v>9</v>
      </c>
    </row>
    <row r="6" spans="1:2">
      <c r="A6" t="s">
        <v>176</v>
      </c>
      <c r="B6" t="s">
        <v>167</v>
      </c>
    </row>
    <row r="7" spans="1:2">
      <c r="A7" t="s">
        <v>15</v>
      </c>
      <c r="B7" t="s">
        <v>782</v>
      </c>
    </row>
    <row r="8" spans="1:2">
      <c r="A8" t="s">
        <v>192</v>
      </c>
      <c r="B8" t="s">
        <v>481</v>
      </c>
    </row>
    <row r="9" spans="1:2">
      <c r="A9" t="s">
        <v>259</v>
      </c>
      <c r="B9" t="s">
        <v>485</v>
      </c>
    </row>
    <row r="10" spans="1:2">
      <c r="A10" t="s">
        <v>210</v>
      </c>
      <c r="B10" t="s">
        <v>94</v>
      </c>
    </row>
    <row r="11" spans="1:2">
      <c r="A11" t="s">
        <v>217</v>
      </c>
      <c r="B11" t="s">
        <v>495</v>
      </c>
    </row>
    <row r="12" spans="1:2">
      <c r="A12" t="s">
        <v>28</v>
      </c>
      <c r="B12" t="s">
        <v>369</v>
      </c>
    </row>
    <row r="13" spans="1:2">
      <c r="A13" t="s">
        <v>106</v>
      </c>
      <c r="B13" t="s">
        <v>369</v>
      </c>
    </row>
    <row r="14" spans="1:2">
      <c r="A14" t="s">
        <v>32</v>
      </c>
      <c r="B14" t="s">
        <v>100</v>
      </c>
    </row>
    <row r="15" spans="1:2">
      <c r="A15" t="s">
        <v>140</v>
      </c>
      <c r="B15" t="s">
        <v>192</v>
      </c>
    </row>
    <row r="16" spans="1:2">
      <c r="A16" t="s">
        <v>250</v>
      </c>
      <c r="B16" t="s">
        <v>192</v>
      </c>
    </row>
    <row r="17" spans="1:2">
      <c r="A17" t="s">
        <v>939</v>
      </c>
      <c r="B17" t="s">
        <v>518</v>
      </c>
    </row>
    <row r="18" spans="1:2">
      <c r="A18" t="s">
        <v>214</v>
      </c>
      <c r="B18" t="s">
        <v>525</v>
      </c>
    </row>
    <row r="19" spans="1:2">
      <c r="A19" t="s">
        <v>552</v>
      </c>
      <c r="B19" t="s">
        <v>104</v>
      </c>
    </row>
    <row r="20" spans="1:2">
      <c r="A20" t="s">
        <v>269</v>
      </c>
      <c r="B20" t="s">
        <v>105</v>
      </c>
    </row>
    <row r="21" spans="1:2">
      <c r="A21" t="s">
        <v>276</v>
      </c>
      <c r="B21" t="s">
        <v>106</v>
      </c>
    </row>
    <row r="22" spans="1:2">
      <c r="A22" t="s">
        <v>286</v>
      </c>
      <c r="B22" t="s">
        <v>106</v>
      </c>
    </row>
    <row r="23" spans="1:2">
      <c r="A23" t="s">
        <v>178</v>
      </c>
      <c r="B23" t="s">
        <v>188</v>
      </c>
    </row>
    <row r="24" spans="1:2">
      <c r="A24" t="s">
        <v>298</v>
      </c>
      <c r="B24" t="s">
        <v>108</v>
      </c>
    </row>
    <row r="25" spans="1:2">
      <c r="A25" t="s">
        <v>304</v>
      </c>
      <c r="B25" t="s">
        <v>552</v>
      </c>
    </row>
    <row r="26" spans="1:2">
      <c r="A26" t="s">
        <v>312</v>
      </c>
      <c r="B26" t="s">
        <v>557</v>
      </c>
    </row>
    <row r="27" spans="1:2">
      <c r="A27" t="s">
        <v>319</v>
      </c>
      <c r="B27" t="s">
        <v>465</v>
      </c>
    </row>
    <row r="28" spans="1:2">
      <c r="A28" t="s">
        <v>325</v>
      </c>
      <c r="B28" t="s">
        <v>178</v>
      </c>
    </row>
    <row r="29" spans="1:2">
      <c r="A29" t="s">
        <v>335</v>
      </c>
      <c r="B29" t="s">
        <v>312</v>
      </c>
    </row>
    <row r="30" spans="1:2">
      <c r="A30" t="s">
        <v>340</v>
      </c>
      <c r="B30" t="s">
        <v>335</v>
      </c>
    </row>
    <row r="31" spans="1:2">
      <c r="A31" t="s">
        <v>180</v>
      </c>
      <c r="B31" t="s">
        <v>153</v>
      </c>
    </row>
    <row r="32" spans="1:2">
      <c r="A32" t="s">
        <v>348</v>
      </c>
      <c r="B32" t="s">
        <v>340</v>
      </c>
    </row>
    <row r="33" spans="1:2">
      <c r="A33" t="s">
        <v>245</v>
      </c>
      <c r="B33" t="s">
        <v>591</v>
      </c>
    </row>
    <row r="34" spans="1:2">
      <c r="A34" t="s">
        <v>245</v>
      </c>
      <c r="B34" t="s">
        <v>598</v>
      </c>
    </row>
    <row r="35" spans="1:2">
      <c r="A35" t="s">
        <v>361</v>
      </c>
      <c r="B35" t="s">
        <v>598</v>
      </c>
    </row>
    <row r="36" spans="1:2">
      <c r="A36" t="s">
        <v>367</v>
      </c>
      <c r="B36" t="s">
        <v>180</v>
      </c>
    </row>
    <row r="37" spans="1:2">
      <c r="A37" t="s">
        <v>373</v>
      </c>
      <c r="B37" t="s">
        <v>180</v>
      </c>
    </row>
    <row r="38" spans="1:2">
      <c r="A38" t="s">
        <v>378</v>
      </c>
      <c r="B38" t="s">
        <v>462</v>
      </c>
    </row>
    <row r="39" spans="1:2">
      <c r="A39" t="s">
        <v>383</v>
      </c>
      <c r="B39" t="s">
        <v>348</v>
      </c>
    </row>
    <row r="40" spans="1:2">
      <c r="A40" t="s">
        <v>386</v>
      </c>
      <c r="B40" t="s">
        <v>449</v>
      </c>
    </row>
    <row r="41" spans="1:2">
      <c r="A41" t="s">
        <v>392</v>
      </c>
      <c r="B41" t="s">
        <v>621</v>
      </c>
    </row>
    <row r="42" spans="1:2">
      <c r="A42" t="s">
        <v>392</v>
      </c>
      <c r="B42" t="s">
        <v>164</v>
      </c>
    </row>
    <row r="43" spans="1:2">
      <c r="A43" t="s">
        <v>404</v>
      </c>
      <c r="B43" t="s">
        <v>631</v>
      </c>
    </row>
    <row r="44" spans="1:2">
      <c r="A44" t="s">
        <v>409</v>
      </c>
      <c r="B44" t="s">
        <v>409</v>
      </c>
    </row>
    <row r="45" spans="1:2">
      <c r="A45" t="s">
        <v>415</v>
      </c>
      <c r="B45" t="s">
        <v>638</v>
      </c>
    </row>
    <row r="46" spans="1:2">
      <c r="A46" t="s">
        <v>422</v>
      </c>
      <c r="B46" t="s">
        <v>422</v>
      </c>
    </row>
    <row r="47" spans="1:2">
      <c r="A47" t="s">
        <v>155</v>
      </c>
      <c r="B47" t="s">
        <v>162</v>
      </c>
    </row>
    <row r="48" spans="1:2">
      <c r="A48" t="s">
        <v>280</v>
      </c>
      <c r="B48" t="s">
        <v>155</v>
      </c>
    </row>
    <row r="49" spans="1:6">
      <c r="A49" t="s">
        <v>81</v>
      </c>
      <c r="B49" t="s">
        <v>81</v>
      </c>
    </row>
    <row r="50" spans="1:6">
      <c r="A50" t="s">
        <v>83</v>
      </c>
      <c r="B50" t="s">
        <v>656</v>
      </c>
    </row>
    <row r="53" spans="1:6" ht="15.75" thickBot="1"/>
    <row r="54" spans="1:6" ht="15.75" thickBot="1">
      <c r="D54">
        <v>1</v>
      </c>
      <c r="E54" s="18" t="s">
        <v>133</v>
      </c>
      <c r="F54" s="19" t="s">
        <v>1</v>
      </c>
    </row>
    <row r="55" spans="1:6" ht="15.75" thickBot="1">
      <c r="D55">
        <v>2</v>
      </c>
      <c r="E55" s="20" t="s">
        <v>142</v>
      </c>
      <c r="F55" s="21" t="s">
        <v>1</v>
      </c>
    </row>
    <row r="56" spans="1:6" ht="15.75" thickBot="1">
      <c r="D56">
        <v>3</v>
      </c>
      <c r="E56" s="20" t="s">
        <v>6</v>
      </c>
      <c r="F56" s="21" t="s">
        <v>1</v>
      </c>
    </row>
    <row r="57" spans="1:6" ht="15.75" thickBot="1">
      <c r="D57">
        <v>4</v>
      </c>
      <c r="E57" s="20" t="s">
        <v>9</v>
      </c>
      <c r="F57" s="21" t="s">
        <v>1</v>
      </c>
    </row>
    <row r="58" spans="1:6" ht="15.75" thickBot="1">
      <c r="D58">
        <v>5</v>
      </c>
      <c r="E58" s="20" t="s">
        <v>167</v>
      </c>
      <c r="F58" s="21" t="s">
        <v>1</v>
      </c>
    </row>
    <row r="59" spans="1:6" ht="15.75" thickBot="1">
      <c r="D59">
        <v>6</v>
      </c>
      <c r="E59" s="20" t="s">
        <v>176</v>
      </c>
      <c r="F59" s="21" t="s">
        <v>13</v>
      </c>
    </row>
    <row r="60" spans="1:6" ht="15.75" thickBot="1">
      <c r="D60">
        <v>7</v>
      </c>
      <c r="E60" s="20" t="s">
        <v>15</v>
      </c>
      <c r="F60" s="21" t="s">
        <v>16</v>
      </c>
    </row>
    <row r="61" spans="1:6" ht="15.75" thickBot="1">
      <c r="D61">
        <v>8</v>
      </c>
      <c r="E61" s="20" t="s">
        <v>192</v>
      </c>
      <c r="F61" s="21" t="s">
        <v>1</v>
      </c>
    </row>
    <row r="62" spans="1:6" ht="15.75" thickBot="1">
      <c r="D62">
        <v>9</v>
      </c>
      <c r="E62" s="20" t="s">
        <v>259</v>
      </c>
      <c r="F62" s="21" t="s">
        <v>1</v>
      </c>
    </row>
    <row r="63" spans="1:6" ht="15.75" thickBot="1">
      <c r="D63">
        <v>10</v>
      </c>
      <c r="E63" s="20" t="s">
        <v>210</v>
      </c>
      <c r="F63" s="21" t="s">
        <v>23</v>
      </c>
    </row>
    <row r="64" spans="1:6" ht="15.75" thickBot="1">
      <c r="D64">
        <v>11</v>
      </c>
      <c r="E64" s="20" t="s">
        <v>217</v>
      </c>
      <c r="F64" s="21" t="s">
        <v>23</v>
      </c>
    </row>
    <row r="65" spans="4:6" ht="15.75" thickBot="1">
      <c r="D65">
        <v>12</v>
      </c>
      <c r="E65" s="20" t="s">
        <v>28</v>
      </c>
      <c r="F65" s="21" t="s">
        <v>1</v>
      </c>
    </row>
    <row r="66" spans="4:6" ht="15.75" thickBot="1">
      <c r="D66">
        <v>13</v>
      </c>
      <c r="E66" s="20" t="s">
        <v>106</v>
      </c>
      <c r="F66" s="21" t="s">
        <v>30</v>
      </c>
    </row>
    <row r="67" spans="4:6" ht="15.75" thickBot="1">
      <c r="D67">
        <v>14</v>
      </c>
      <c r="E67" s="20" t="s">
        <v>32</v>
      </c>
      <c r="F67" s="21" t="s">
        <v>1</v>
      </c>
    </row>
    <row r="68" spans="4:6" ht="15.75" thickBot="1">
      <c r="D68">
        <v>15</v>
      </c>
      <c r="E68" s="20" t="s">
        <v>140</v>
      </c>
      <c r="F68" s="21" t="s">
        <v>1</v>
      </c>
    </row>
    <row r="69" spans="4:6" ht="15.75" thickBot="1">
      <c r="D69">
        <v>16</v>
      </c>
      <c r="E69" s="20" t="s">
        <v>250</v>
      </c>
      <c r="F69" s="21" t="s">
        <v>35</v>
      </c>
    </row>
    <row r="70" spans="4:6" ht="15.75" thickBot="1">
      <c r="D70">
        <v>17</v>
      </c>
      <c r="E70" s="20" t="s">
        <v>939</v>
      </c>
      <c r="F70" s="21" t="s">
        <v>38</v>
      </c>
    </row>
    <row r="71" spans="4:6" ht="15.75" thickBot="1">
      <c r="D71">
        <v>18</v>
      </c>
      <c r="E71" s="20" t="s">
        <v>214</v>
      </c>
      <c r="F71" s="21" t="s">
        <v>23</v>
      </c>
    </row>
    <row r="72" spans="4:6" ht="15.75" thickBot="1">
      <c r="D72">
        <v>19</v>
      </c>
      <c r="E72" s="20" t="s">
        <v>552</v>
      </c>
      <c r="F72" s="21" t="s">
        <v>23</v>
      </c>
    </row>
    <row r="73" spans="4:6" ht="15.75" thickBot="1">
      <c r="D73">
        <v>20</v>
      </c>
      <c r="E73" s="20" t="s">
        <v>269</v>
      </c>
      <c r="F73" s="21" t="s">
        <v>35</v>
      </c>
    </row>
    <row r="74" spans="4:6" ht="15.75" thickBot="1">
      <c r="D74">
        <v>21</v>
      </c>
      <c r="E74" s="20" t="s">
        <v>276</v>
      </c>
      <c r="F74" s="21" t="s">
        <v>1</v>
      </c>
    </row>
    <row r="75" spans="4:6" ht="15.75" thickBot="1">
      <c r="D75">
        <v>22</v>
      </c>
      <c r="E75" s="20" t="s">
        <v>286</v>
      </c>
      <c r="F75" s="21" t="s">
        <v>1</v>
      </c>
    </row>
    <row r="76" spans="4:6" ht="15.75" thickBot="1">
      <c r="D76">
        <v>23</v>
      </c>
      <c r="E76" s="20" t="s">
        <v>178</v>
      </c>
      <c r="F76" s="21" t="s">
        <v>16</v>
      </c>
    </row>
    <row r="77" spans="4:6" ht="15.75" thickBot="1">
      <c r="D77">
        <v>24</v>
      </c>
      <c r="E77" s="20" t="s">
        <v>298</v>
      </c>
      <c r="F77" s="21" t="s">
        <v>16</v>
      </c>
    </row>
    <row r="78" spans="4:6" ht="15.75" thickBot="1">
      <c r="D78">
        <v>25</v>
      </c>
      <c r="E78" s="20" t="s">
        <v>304</v>
      </c>
      <c r="F78" s="21" t="s">
        <v>16</v>
      </c>
    </row>
    <row r="79" spans="4:6" ht="15.75" thickBot="1">
      <c r="D79">
        <v>26</v>
      </c>
      <c r="E79" s="20" t="s">
        <v>312</v>
      </c>
      <c r="F79" s="21" t="s">
        <v>50</v>
      </c>
    </row>
    <row r="80" spans="4:6" ht="15.75" thickBot="1">
      <c r="D80">
        <v>27</v>
      </c>
      <c r="E80" s="20" t="s">
        <v>319</v>
      </c>
      <c r="F80" s="21" t="s">
        <v>23</v>
      </c>
    </row>
    <row r="81" spans="4:6" ht="15.75" thickBot="1">
      <c r="D81">
        <v>28</v>
      </c>
      <c r="E81" s="20" t="s">
        <v>325</v>
      </c>
      <c r="F81" s="21" t="s">
        <v>23</v>
      </c>
    </row>
    <row r="82" spans="4:6" ht="15.75" thickBot="1">
      <c r="D82">
        <v>29</v>
      </c>
      <c r="E82" s="20" t="s">
        <v>335</v>
      </c>
      <c r="F82" s="21" t="s">
        <v>30</v>
      </c>
    </row>
    <row r="83" spans="4:6" ht="15.75" thickBot="1">
      <c r="D83">
        <v>30</v>
      </c>
      <c r="E83" s="20" t="s">
        <v>340</v>
      </c>
      <c r="F83" s="21" t="s">
        <v>1</v>
      </c>
    </row>
    <row r="84" spans="4:6" ht="15.75" thickBot="1">
      <c r="D84">
        <v>31</v>
      </c>
      <c r="E84" s="20" t="s">
        <v>180</v>
      </c>
      <c r="F84" s="21" t="s">
        <v>1</v>
      </c>
    </row>
    <row r="85" spans="4:6" ht="15.75" thickBot="1">
      <c r="D85">
        <v>32</v>
      </c>
      <c r="E85" s="20" t="s">
        <v>348</v>
      </c>
      <c r="F85" s="21" t="s">
        <v>35</v>
      </c>
    </row>
    <row r="86" spans="4:6" ht="15.75" thickBot="1">
      <c r="D86">
        <v>33</v>
      </c>
      <c r="E86" s="20" t="s">
        <v>245</v>
      </c>
      <c r="F86" s="21" t="s">
        <v>13</v>
      </c>
    </row>
    <row r="87" spans="4:6" ht="15.75" thickBot="1">
      <c r="D87">
        <v>34</v>
      </c>
      <c r="E87" s="20" t="s">
        <v>245</v>
      </c>
      <c r="F87" s="21" t="s">
        <v>1</v>
      </c>
    </row>
    <row r="88" spans="4:6" ht="15.75" thickBot="1">
      <c r="D88">
        <v>35</v>
      </c>
      <c r="E88" s="20" t="s">
        <v>361</v>
      </c>
      <c r="F88" s="21" t="s">
        <v>62</v>
      </c>
    </row>
    <row r="89" spans="4:6" ht="15.75" thickBot="1">
      <c r="D89">
        <v>36</v>
      </c>
      <c r="E89" s="20" t="s">
        <v>367</v>
      </c>
      <c r="F89" s="21" t="s">
        <v>1</v>
      </c>
    </row>
    <row r="90" spans="4:6" ht="15.75" thickBot="1">
      <c r="D90">
        <v>37</v>
      </c>
      <c r="E90" s="20" t="s">
        <v>373</v>
      </c>
      <c r="F90" s="21" t="s">
        <v>1</v>
      </c>
    </row>
    <row r="91" spans="4:6" ht="15.75" thickBot="1">
      <c r="D91">
        <v>38</v>
      </c>
      <c r="E91" s="20" t="s">
        <v>378</v>
      </c>
      <c r="F91" s="21" t="s">
        <v>67</v>
      </c>
    </row>
    <row r="92" spans="4:6" ht="15.75" thickBot="1">
      <c r="D92">
        <v>39</v>
      </c>
      <c r="E92" s="20" t="s">
        <v>383</v>
      </c>
      <c r="F92" s="21" t="s">
        <v>62</v>
      </c>
    </row>
    <row r="93" spans="4:6" ht="15.75" thickBot="1">
      <c r="D93">
        <v>40</v>
      </c>
      <c r="E93" s="20" t="s">
        <v>386</v>
      </c>
      <c r="F93" s="21" t="s">
        <v>23</v>
      </c>
    </row>
    <row r="94" spans="4:6" ht="15.75" thickBot="1">
      <c r="D94">
        <v>41</v>
      </c>
      <c r="E94" s="20" t="s">
        <v>392</v>
      </c>
      <c r="F94" s="21" t="s">
        <v>13</v>
      </c>
    </row>
    <row r="95" spans="4:6" ht="15.75" thickBot="1">
      <c r="D95">
        <v>42</v>
      </c>
      <c r="E95" s="20" t="s">
        <v>392</v>
      </c>
      <c r="F95" s="21" t="s">
        <v>16</v>
      </c>
    </row>
    <row r="96" spans="4:6" ht="15.75" thickBot="1">
      <c r="D96">
        <v>43</v>
      </c>
      <c r="E96" s="20" t="s">
        <v>404</v>
      </c>
      <c r="F96" s="21" t="s">
        <v>1</v>
      </c>
    </row>
    <row r="97" spans="4:6" ht="15.75" thickBot="1">
      <c r="D97">
        <v>44</v>
      </c>
      <c r="E97" s="20" t="s">
        <v>409</v>
      </c>
      <c r="F97" s="21" t="s">
        <v>1</v>
      </c>
    </row>
    <row r="98" spans="4:6" ht="15.75" thickBot="1">
      <c r="D98">
        <v>45</v>
      </c>
      <c r="E98" s="20" t="s">
        <v>415</v>
      </c>
      <c r="F98" s="21" t="s">
        <v>1</v>
      </c>
    </row>
    <row r="99" spans="4:6" ht="15.75" thickBot="1">
      <c r="D99">
        <v>46</v>
      </c>
      <c r="E99" s="20" t="s">
        <v>422</v>
      </c>
      <c r="F99" s="21" t="s">
        <v>76</v>
      </c>
    </row>
    <row r="100" spans="4:6" ht="15.75" thickBot="1">
      <c r="D100">
        <v>47</v>
      </c>
      <c r="E100" s="20" t="s">
        <v>155</v>
      </c>
      <c r="F100" s="21" t="s">
        <v>35</v>
      </c>
    </row>
    <row r="101" spans="4:6" ht="15.75" thickBot="1">
      <c r="D101">
        <v>48</v>
      </c>
      <c r="E101" s="20" t="s">
        <v>280</v>
      </c>
      <c r="F101" s="21" t="s">
        <v>50</v>
      </c>
    </row>
    <row r="102" spans="4:6" ht="15.75" thickBot="1">
      <c r="D102">
        <v>49</v>
      </c>
      <c r="E102" s="20" t="s">
        <v>81</v>
      </c>
      <c r="F102" s="21" t="s">
        <v>1</v>
      </c>
    </row>
    <row r="103" spans="4:6" ht="15.75" thickBot="1">
      <c r="D103">
        <v>50</v>
      </c>
      <c r="E103" s="20" t="s">
        <v>83</v>
      </c>
      <c r="F103" s="21" t="s">
        <v>62</v>
      </c>
    </row>
    <row r="104" spans="4:6" ht="15.75" thickBot="1">
      <c r="D104">
        <v>51</v>
      </c>
      <c r="E104" s="20" t="s">
        <v>133</v>
      </c>
      <c r="F104" s="21" t="s">
        <v>1</v>
      </c>
    </row>
    <row r="105" spans="4:6" ht="15.75" thickBot="1">
      <c r="D105">
        <v>52</v>
      </c>
      <c r="E105" s="20" t="s">
        <v>281</v>
      </c>
      <c r="F105" s="21" t="s">
        <v>13</v>
      </c>
    </row>
    <row r="106" spans="4:6" ht="15.75" thickBot="1">
      <c r="D106">
        <v>53</v>
      </c>
      <c r="E106" s="20" t="s">
        <v>86</v>
      </c>
      <c r="F106" s="21" t="s">
        <v>13</v>
      </c>
    </row>
    <row r="107" spans="4:6" ht="15.75" thickBot="1">
      <c r="D107">
        <v>54</v>
      </c>
      <c r="E107" s="20" t="s">
        <v>461</v>
      </c>
      <c r="F107" s="21" t="s">
        <v>38</v>
      </c>
    </row>
    <row r="108" spans="4:6" ht="15.75" thickBot="1">
      <c r="D108">
        <v>55</v>
      </c>
      <c r="E108" s="20" t="s">
        <v>9</v>
      </c>
      <c r="F108" s="21" t="s">
        <v>1</v>
      </c>
    </row>
    <row r="109" spans="4:6" ht="15.75" thickBot="1">
      <c r="D109">
        <v>56</v>
      </c>
      <c r="E109" s="20" t="s">
        <v>167</v>
      </c>
      <c r="F109" s="21" t="s">
        <v>1</v>
      </c>
    </row>
    <row r="110" spans="4:6" ht="15.75" thickBot="1">
      <c r="D110">
        <v>57</v>
      </c>
      <c r="E110" s="20" t="s">
        <v>782</v>
      </c>
      <c r="F110" s="21" t="s">
        <v>23</v>
      </c>
    </row>
    <row r="111" spans="4:6" ht="15.75" thickBot="1">
      <c r="D111">
        <v>58</v>
      </c>
      <c r="E111" s="20" t="s">
        <v>481</v>
      </c>
      <c r="F111" s="21" t="s">
        <v>1</v>
      </c>
    </row>
    <row r="112" spans="4:6" ht="15.75" thickBot="1">
      <c r="D112">
        <v>59</v>
      </c>
      <c r="E112" s="20" t="s">
        <v>485</v>
      </c>
      <c r="F112" s="21" t="s">
        <v>1</v>
      </c>
    </row>
    <row r="113" spans="4:6" ht="15.75" thickBot="1">
      <c r="D113">
        <v>60</v>
      </c>
      <c r="E113" s="20" t="s">
        <v>94</v>
      </c>
      <c r="F113" s="21" t="s">
        <v>1</v>
      </c>
    </row>
    <row r="114" spans="4:6" ht="15.75" thickBot="1">
      <c r="D114">
        <v>61</v>
      </c>
      <c r="E114" s="20" t="s">
        <v>495</v>
      </c>
      <c r="F114" s="21" t="s">
        <v>1</v>
      </c>
    </row>
    <row r="115" spans="4:6" ht="15.75" thickBot="1">
      <c r="D115">
        <v>62</v>
      </c>
      <c r="E115" s="20" t="s">
        <v>369</v>
      </c>
      <c r="F115" s="21" t="s">
        <v>50</v>
      </c>
    </row>
    <row r="116" spans="4:6" ht="15.75" thickBot="1">
      <c r="D116">
        <v>63</v>
      </c>
      <c r="E116" s="20" t="s">
        <v>369</v>
      </c>
      <c r="F116" s="21" t="s">
        <v>1</v>
      </c>
    </row>
    <row r="117" spans="4:6" ht="15.75" thickBot="1">
      <c r="D117">
        <v>64</v>
      </c>
      <c r="E117" s="20" t="s">
        <v>100</v>
      </c>
      <c r="F117" s="21" t="s">
        <v>1</v>
      </c>
    </row>
    <row r="118" spans="4:6" ht="15.75" thickBot="1">
      <c r="D118">
        <v>65</v>
      </c>
      <c r="E118" s="20" t="s">
        <v>192</v>
      </c>
      <c r="F118" s="21" t="s">
        <v>1</v>
      </c>
    </row>
    <row r="119" spans="4:6" ht="15.75" thickBot="1">
      <c r="D119">
        <v>66</v>
      </c>
      <c r="E119" s="20" t="s">
        <v>192</v>
      </c>
      <c r="F119" s="21" t="s">
        <v>50</v>
      </c>
    </row>
    <row r="120" spans="4:6" ht="15.75" thickBot="1">
      <c r="D120">
        <v>67</v>
      </c>
      <c r="E120" s="20" t="s">
        <v>518</v>
      </c>
      <c r="F120" s="21" t="s">
        <v>13</v>
      </c>
    </row>
    <row r="121" spans="4:6" ht="15.75" thickBot="1">
      <c r="D121">
        <v>68</v>
      </c>
      <c r="E121" s="20" t="s">
        <v>525</v>
      </c>
      <c r="F121" s="21" t="s">
        <v>1</v>
      </c>
    </row>
    <row r="122" spans="4:6" ht="15.75" thickBot="1">
      <c r="D122">
        <v>69</v>
      </c>
      <c r="E122" s="20" t="s">
        <v>104</v>
      </c>
      <c r="F122" s="21" t="s">
        <v>50</v>
      </c>
    </row>
    <row r="123" spans="4:6" ht="15.75" thickBot="1">
      <c r="D123">
        <v>70</v>
      </c>
      <c r="E123" s="20" t="s">
        <v>105</v>
      </c>
      <c r="F123" s="21" t="s">
        <v>1</v>
      </c>
    </row>
    <row r="124" spans="4:6" ht="15.75" thickBot="1">
      <c r="D124">
        <v>71</v>
      </c>
      <c r="E124" s="20" t="s">
        <v>106</v>
      </c>
      <c r="F124" s="21" t="s">
        <v>1</v>
      </c>
    </row>
    <row r="125" spans="4:6" ht="15.75" thickBot="1">
      <c r="D125">
        <v>72</v>
      </c>
      <c r="E125" s="20" t="s">
        <v>106</v>
      </c>
      <c r="F125" s="21" t="s">
        <v>30</v>
      </c>
    </row>
    <row r="126" spans="4:6" ht="15.75" thickBot="1">
      <c r="D126">
        <v>73</v>
      </c>
      <c r="E126" s="20" t="s">
        <v>188</v>
      </c>
      <c r="F126" s="21" t="s">
        <v>23</v>
      </c>
    </row>
    <row r="127" spans="4:6" ht="15.75" thickBot="1">
      <c r="D127">
        <v>74</v>
      </c>
      <c r="E127" s="20" t="s">
        <v>108</v>
      </c>
      <c r="F127" s="21" t="s">
        <v>1</v>
      </c>
    </row>
    <row r="128" spans="4:6" ht="15.75" thickBot="1">
      <c r="D128">
        <v>75</v>
      </c>
      <c r="E128" s="20" t="s">
        <v>552</v>
      </c>
      <c r="F128" s="21" t="s">
        <v>1</v>
      </c>
    </row>
    <row r="129" spans="4:6" ht="15.75" thickBot="1">
      <c r="D129">
        <v>76</v>
      </c>
      <c r="E129" s="20" t="s">
        <v>557</v>
      </c>
      <c r="F129" s="21" t="s">
        <v>23</v>
      </c>
    </row>
    <row r="130" spans="4:6" ht="15.75" thickBot="1">
      <c r="D130">
        <v>77</v>
      </c>
      <c r="E130" s="20" t="s">
        <v>465</v>
      </c>
      <c r="F130" s="21" t="s">
        <v>112</v>
      </c>
    </row>
    <row r="131" spans="4:6" ht="15.75" thickBot="1">
      <c r="D131">
        <v>78</v>
      </c>
      <c r="E131" s="20" t="s">
        <v>178</v>
      </c>
      <c r="F131" s="21" t="s">
        <v>1</v>
      </c>
    </row>
    <row r="132" spans="4:6" ht="15.75" thickBot="1">
      <c r="D132">
        <v>79</v>
      </c>
      <c r="E132" s="20" t="s">
        <v>312</v>
      </c>
      <c r="F132" s="21" t="s">
        <v>50</v>
      </c>
    </row>
    <row r="133" spans="4:6" ht="15.75" thickBot="1">
      <c r="D133">
        <v>80</v>
      </c>
      <c r="E133" s="20" t="s">
        <v>335</v>
      </c>
      <c r="F133" s="21" t="s">
        <v>30</v>
      </c>
    </row>
    <row r="134" spans="4:6" ht="15.75" thickBot="1">
      <c r="D134">
        <v>81</v>
      </c>
      <c r="E134" s="20" t="s">
        <v>153</v>
      </c>
      <c r="F134" s="21" t="s">
        <v>1</v>
      </c>
    </row>
    <row r="135" spans="4:6" ht="15.75" thickBot="1">
      <c r="D135">
        <v>82</v>
      </c>
      <c r="E135" s="20" t="s">
        <v>340</v>
      </c>
      <c r="F135" s="21" t="s">
        <v>1</v>
      </c>
    </row>
    <row r="136" spans="4:6" ht="15.75" thickBot="1">
      <c r="D136">
        <v>83</v>
      </c>
      <c r="E136" s="20" t="s">
        <v>591</v>
      </c>
      <c r="F136" s="21" t="s">
        <v>1</v>
      </c>
    </row>
    <row r="137" spans="4:6" ht="15.75" thickBot="1">
      <c r="D137">
        <v>84</v>
      </c>
      <c r="E137" s="20" t="s">
        <v>598</v>
      </c>
      <c r="F137" s="21" t="s">
        <v>38</v>
      </c>
    </row>
    <row r="138" spans="4:6" ht="15.75" thickBot="1">
      <c r="D138">
        <v>85</v>
      </c>
      <c r="E138" s="20" t="s">
        <v>598</v>
      </c>
      <c r="F138" s="21" t="s">
        <v>1</v>
      </c>
    </row>
    <row r="139" spans="4:6" ht="15.75" thickBot="1">
      <c r="D139">
        <v>86</v>
      </c>
      <c r="E139" s="20" t="s">
        <v>180</v>
      </c>
      <c r="F139" s="21" t="s">
        <v>1</v>
      </c>
    </row>
    <row r="140" spans="4:6" ht="15.75" thickBot="1">
      <c r="D140">
        <v>87</v>
      </c>
      <c r="E140" s="20" t="s">
        <v>180</v>
      </c>
      <c r="F140" s="21" t="s">
        <v>1</v>
      </c>
    </row>
    <row r="141" spans="4:6" ht="15.75" thickBot="1">
      <c r="D141">
        <v>88</v>
      </c>
      <c r="E141" s="20" t="s">
        <v>462</v>
      </c>
      <c r="F141" s="21" t="s">
        <v>13</v>
      </c>
    </row>
    <row r="142" spans="4:6" ht="15.75" thickBot="1">
      <c r="D142">
        <v>89</v>
      </c>
      <c r="E142" s="20" t="s">
        <v>348</v>
      </c>
      <c r="F142" s="21" t="s">
        <v>35</v>
      </c>
    </row>
    <row r="143" spans="4:6" ht="15.75" thickBot="1">
      <c r="D143">
        <v>90</v>
      </c>
      <c r="E143" s="20" t="s">
        <v>449</v>
      </c>
      <c r="F143" s="21" t="s">
        <v>1</v>
      </c>
    </row>
    <row r="144" spans="4:6" ht="15.75" thickBot="1">
      <c r="D144">
        <v>91</v>
      </c>
      <c r="E144" s="20" t="s">
        <v>621</v>
      </c>
      <c r="F144" s="21" t="s">
        <v>38</v>
      </c>
    </row>
    <row r="145" spans="4:6" ht="15.75" thickBot="1">
      <c r="D145">
        <v>92</v>
      </c>
      <c r="E145" s="20" t="s">
        <v>164</v>
      </c>
      <c r="F145" s="21" t="s">
        <v>1</v>
      </c>
    </row>
    <row r="146" spans="4:6" ht="15.75" thickBot="1">
      <c r="D146">
        <v>93</v>
      </c>
      <c r="E146" s="20" t="s">
        <v>631</v>
      </c>
      <c r="F146" s="21" t="s">
        <v>13</v>
      </c>
    </row>
    <row r="147" spans="4:6" ht="15.75" thickBot="1">
      <c r="D147">
        <v>94</v>
      </c>
      <c r="E147" s="20" t="s">
        <v>409</v>
      </c>
      <c r="F147" s="21" t="s">
        <v>1</v>
      </c>
    </row>
    <row r="148" spans="4:6" ht="15.75" thickBot="1">
      <c r="D148">
        <v>95</v>
      </c>
      <c r="E148" s="20" t="s">
        <v>638</v>
      </c>
      <c r="F148" s="21" t="s">
        <v>13</v>
      </c>
    </row>
    <row r="149" spans="4:6" ht="15.75" thickBot="1">
      <c r="D149">
        <v>96</v>
      </c>
      <c r="E149" s="20" t="s">
        <v>422</v>
      </c>
      <c r="F149" s="21" t="s">
        <v>76</v>
      </c>
    </row>
    <row r="150" spans="4:6" ht="15.75" thickBot="1">
      <c r="D150">
        <v>97</v>
      </c>
      <c r="E150" s="20" t="s">
        <v>162</v>
      </c>
      <c r="F150" s="21" t="s">
        <v>1</v>
      </c>
    </row>
    <row r="151" spans="4:6" ht="15.75" thickBot="1">
      <c r="D151">
        <v>98</v>
      </c>
      <c r="E151" s="20" t="s">
        <v>155</v>
      </c>
      <c r="F151" s="21" t="s">
        <v>1</v>
      </c>
    </row>
    <row r="152" spans="4:6" ht="15.75" thickBot="1">
      <c r="D152">
        <v>99</v>
      </c>
      <c r="E152" s="20" t="s">
        <v>81</v>
      </c>
      <c r="F152" s="21" t="s">
        <v>1</v>
      </c>
    </row>
    <row r="153" spans="4:6" ht="15.75" thickBot="1">
      <c r="D153">
        <v>100</v>
      </c>
      <c r="E153" s="20" t="s">
        <v>656</v>
      </c>
      <c r="F153" s="21" t="s">
        <v>1</v>
      </c>
    </row>
    <row r="154" spans="4:6">
      <c r="D154">
        <v>101</v>
      </c>
      <c r="E154" t="s">
        <v>964</v>
      </c>
      <c r="F154" t="s">
        <v>35</v>
      </c>
    </row>
    <row r="155" spans="4:6">
      <c r="D155">
        <v>102</v>
      </c>
      <c r="E155" t="s">
        <v>965</v>
      </c>
      <c r="F155" t="s">
        <v>35</v>
      </c>
    </row>
    <row r="156" spans="4:6">
      <c r="D156">
        <v>103</v>
      </c>
      <c r="E156" t="s">
        <v>966</v>
      </c>
      <c r="F156" t="s">
        <v>62</v>
      </c>
    </row>
    <row r="157" spans="4:6">
      <c r="D157">
        <v>104</v>
      </c>
      <c r="E157" t="s">
        <v>967</v>
      </c>
      <c r="F157" t="s">
        <v>23</v>
      </c>
    </row>
    <row r="158" spans="4:6">
      <c r="D158">
        <v>105</v>
      </c>
      <c r="E158" t="s">
        <v>968</v>
      </c>
      <c r="F158" t="s">
        <v>50</v>
      </c>
    </row>
    <row r="159" spans="4:6">
      <c r="D159">
        <v>106</v>
      </c>
      <c r="E159" t="s">
        <v>969</v>
      </c>
      <c r="F159" t="s">
        <v>50</v>
      </c>
    </row>
    <row r="160" spans="4:6">
      <c r="D160">
        <v>107</v>
      </c>
      <c r="E160" t="s">
        <v>970</v>
      </c>
      <c r="F160" t="s">
        <v>50</v>
      </c>
    </row>
    <row r="161" spans="4:6">
      <c r="D161">
        <v>108</v>
      </c>
      <c r="E161" t="s">
        <v>971</v>
      </c>
      <c r="F161" t="s">
        <v>16</v>
      </c>
    </row>
    <row r="162" spans="4:6">
      <c r="D162">
        <v>109</v>
      </c>
      <c r="E162" t="s">
        <v>972</v>
      </c>
      <c r="F162" t="s">
        <v>1</v>
      </c>
    </row>
    <row r="163" spans="4:6">
      <c r="D163">
        <v>110</v>
      </c>
      <c r="E163" t="s">
        <v>973</v>
      </c>
      <c r="F163" t="s">
        <v>1</v>
      </c>
    </row>
    <row r="164" spans="4:6">
      <c r="D164">
        <v>111</v>
      </c>
      <c r="E164" t="s">
        <v>974</v>
      </c>
      <c r="F164" t="s">
        <v>1</v>
      </c>
    </row>
    <row r="165" spans="4:6">
      <c r="D165">
        <v>112</v>
      </c>
      <c r="E165" t="s">
        <v>975</v>
      </c>
      <c r="F165" t="s">
        <v>1</v>
      </c>
    </row>
    <row r="166" spans="4:6">
      <c r="D166">
        <v>113</v>
      </c>
      <c r="E166" t="s">
        <v>976</v>
      </c>
      <c r="F166" t="s">
        <v>1</v>
      </c>
    </row>
    <row r="167" spans="4:6">
      <c r="D167">
        <v>114</v>
      </c>
      <c r="E167" t="s">
        <v>977</v>
      </c>
      <c r="F167" t="s">
        <v>1</v>
      </c>
    </row>
    <row r="168" spans="4:6">
      <c r="D168">
        <v>115</v>
      </c>
      <c r="E168" t="s">
        <v>978</v>
      </c>
      <c r="F168" t="s">
        <v>1</v>
      </c>
    </row>
    <row r="169" spans="4:6">
      <c r="D169">
        <v>116</v>
      </c>
      <c r="E169" t="s">
        <v>979</v>
      </c>
      <c r="F169" t="s">
        <v>1</v>
      </c>
    </row>
    <row r="170" spans="4:6">
      <c r="D170">
        <v>117</v>
      </c>
      <c r="E170" t="s">
        <v>980</v>
      </c>
      <c r="F170" t="s">
        <v>1</v>
      </c>
    </row>
    <row r="171" spans="4:6">
      <c r="D171">
        <v>118</v>
      </c>
      <c r="E171" t="s">
        <v>981</v>
      </c>
      <c r="F171" t="s">
        <v>1</v>
      </c>
    </row>
    <row r="172" spans="4:6">
      <c r="D172">
        <v>119</v>
      </c>
      <c r="E172" t="s">
        <v>982</v>
      </c>
      <c r="F172" t="s">
        <v>1</v>
      </c>
    </row>
    <row r="173" spans="4:6">
      <c r="D173">
        <v>120</v>
      </c>
      <c r="E173" t="s">
        <v>983</v>
      </c>
      <c r="F173" t="s">
        <v>1</v>
      </c>
    </row>
    <row r="174" spans="4:6">
      <c r="D174">
        <v>121</v>
      </c>
      <c r="E174" t="s">
        <v>984</v>
      </c>
      <c r="F174" t="s">
        <v>1</v>
      </c>
    </row>
    <row r="175" spans="4:6">
      <c r="D175">
        <v>122</v>
      </c>
      <c r="E175" t="s">
        <v>985</v>
      </c>
      <c r="F175" t="s">
        <v>1</v>
      </c>
    </row>
    <row r="176" spans="4:6">
      <c r="D176">
        <v>123</v>
      </c>
      <c r="E176" t="s">
        <v>986</v>
      </c>
      <c r="F176" t="s">
        <v>1</v>
      </c>
    </row>
    <row r="177" spans="4:6">
      <c r="D177">
        <v>124</v>
      </c>
      <c r="E177" t="s">
        <v>987</v>
      </c>
      <c r="F177" t="s">
        <v>30</v>
      </c>
    </row>
    <row r="178" spans="4:6">
      <c r="D178">
        <v>125</v>
      </c>
      <c r="E178" t="s">
        <v>988</v>
      </c>
      <c r="F178" t="s">
        <v>13</v>
      </c>
    </row>
    <row r="179" spans="4:6">
      <c r="D179">
        <v>126</v>
      </c>
      <c r="E179" t="s">
        <v>989</v>
      </c>
      <c r="F179" t="s">
        <v>13</v>
      </c>
    </row>
    <row r="180" spans="4:6">
      <c r="D180">
        <v>127</v>
      </c>
      <c r="E180" t="s">
        <v>990</v>
      </c>
      <c r="F180" t="s">
        <v>13</v>
      </c>
    </row>
    <row r="181" spans="4:6">
      <c r="D181">
        <v>128</v>
      </c>
      <c r="E181" t="s">
        <v>991</v>
      </c>
      <c r="F181" t="s">
        <v>13</v>
      </c>
    </row>
    <row r="182" spans="4:6">
      <c r="D182">
        <v>129</v>
      </c>
      <c r="E182" t="s">
        <v>992</v>
      </c>
      <c r="F182" t="s">
        <v>13</v>
      </c>
    </row>
    <row r="183" spans="4:6">
      <c r="D183">
        <v>130</v>
      </c>
      <c r="E183" t="s">
        <v>993</v>
      </c>
      <c r="F183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P52"/>
  <sheetViews>
    <sheetView workbookViewId="0">
      <selection activeCell="C1" sqref="C1"/>
    </sheetView>
  </sheetViews>
  <sheetFormatPr defaultRowHeight="15"/>
  <cols>
    <col min="1" max="1" width="43.28515625" customWidth="1"/>
    <col min="2" max="2" width="42.7109375" customWidth="1"/>
    <col min="3" max="3" width="20" customWidth="1"/>
  </cols>
  <sheetData>
    <row r="1" spans="1:42">
      <c r="A1" t="s">
        <v>132</v>
      </c>
      <c r="B1">
        <f>IF(C1 = GroundTruth!A1, 1, 0)</f>
        <v>1</v>
      </c>
      <c r="C1" t="s">
        <v>133</v>
      </c>
      <c r="D1">
        <v>359</v>
      </c>
      <c r="E1">
        <v>87</v>
      </c>
      <c r="F1">
        <v>29.692831000000002</v>
      </c>
      <c r="G1" t="s">
        <v>329</v>
      </c>
      <c r="H1">
        <v>481</v>
      </c>
      <c r="I1">
        <v>91</v>
      </c>
      <c r="J1">
        <v>31.058019999999999</v>
      </c>
      <c r="K1" t="s">
        <v>660</v>
      </c>
      <c r="L1">
        <v>518</v>
      </c>
      <c r="M1">
        <v>91</v>
      </c>
      <c r="N1">
        <v>31.058019999999999</v>
      </c>
      <c r="O1" t="s">
        <v>661</v>
      </c>
      <c r="P1">
        <v>213</v>
      </c>
      <c r="Q1">
        <v>91</v>
      </c>
      <c r="R1">
        <v>31.058019999999999</v>
      </c>
      <c r="S1" t="s">
        <v>495</v>
      </c>
      <c r="T1">
        <v>226</v>
      </c>
      <c r="U1">
        <v>92</v>
      </c>
      <c r="V1">
        <v>31.399318999999998</v>
      </c>
      <c r="W1" t="s">
        <v>134</v>
      </c>
      <c r="X1">
        <v>364</v>
      </c>
      <c r="Y1">
        <v>92</v>
      </c>
      <c r="Z1">
        <v>31.399318999999998</v>
      </c>
      <c r="AA1" t="s">
        <v>212</v>
      </c>
      <c r="AB1">
        <v>239</v>
      </c>
      <c r="AC1">
        <v>93</v>
      </c>
      <c r="AD1">
        <v>31.740614000000001</v>
      </c>
      <c r="AE1" t="s">
        <v>603</v>
      </c>
      <c r="AF1">
        <v>240</v>
      </c>
      <c r="AG1">
        <v>93</v>
      </c>
      <c r="AH1">
        <v>31.740614000000001</v>
      </c>
      <c r="AI1" t="s">
        <v>603</v>
      </c>
      <c r="AJ1">
        <v>240</v>
      </c>
      <c r="AK1">
        <v>93</v>
      </c>
      <c r="AL1">
        <v>31.740614000000001</v>
      </c>
      <c r="AM1" t="s">
        <v>662</v>
      </c>
      <c r="AN1">
        <v>635</v>
      </c>
      <c r="AO1">
        <v>94</v>
      </c>
      <c r="AP1">
        <v>32.081910000000001</v>
      </c>
    </row>
    <row r="2" spans="1:42">
      <c r="A2" t="s">
        <v>141</v>
      </c>
      <c r="B2">
        <f>IF(C2 = GroundTruth!A2, 1, 0)</f>
        <v>0</v>
      </c>
      <c r="C2" t="s">
        <v>105</v>
      </c>
      <c r="D2">
        <v>54</v>
      </c>
      <c r="E2">
        <v>91</v>
      </c>
      <c r="F2">
        <v>31.707317</v>
      </c>
      <c r="G2" t="s">
        <v>142</v>
      </c>
      <c r="H2">
        <v>178</v>
      </c>
      <c r="I2">
        <v>94</v>
      </c>
      <c r="J2">
        <v>32.752612999999997</v>
      </c>
      <c r="K2" t="s">
        <v>463</v>
      </c>
      <c r="L2">
        <v>793</v>
      </c>
      <c r="M2">
        <v>94</v>
      </c>
      <c r="N2">
        <v>32.752612999999997</v>
      </c>
      <c r="O2" t="s">
        <v>506</v>
      </c>
      <c r="P2">
        <v>590</v>
      </c>
      <c r="Q2">
        <v>95</v>
      </c>
      <c r="R2">
        <v>33.101047999999999</v>
      </c>
      <c r="S2" t="s">
        <v>515</v>
      </c>
      <c r="T2">
        <v>222</v>
      </c>
      <c r="U2">
        <v>95</v>
      </c>
      <c r="V2">
        <v>33.101047999999999</v>
      </c>
      <c r="W2" t="s">
        <v>663</v>
      </c>
      <c r="X2">
        <v>298</v>
      </c>
      <c r="Y2">
        <v>95</v>
      </c>
      <c r="Z2">
        <v>33.101047999999999</v>
      </c>
      <c r="AA2" t="s">
        <v>664</v>
      </c>
      <c r="AB2">
        <v>690</v>
      </c>
      <c r="AC2">
        <v>96</v>
      </c>
      <c r="AD2">
        <v>33.449480000000001</v>
      </c>
      <c r="AE2" t="s">
        <v>308</v>
      </c>
      <c r="AF2">
        <v>722</v>
      </c>
      <c r="AG2">
        <v>96</v>
      </c>
      <c r="AH2">
        <v>33.449480000000001</v>
      </c>
      <c r="AI2" t="s">
        <v>582</v>
      </c>
      <c r="AJ2">
        <v>611</v>
      </c>
      <c r="AK2">
        <v>96</v>
      </c>
      <c r="AL2">
        <v>33.449480000000001</v>
      </c>
      <c r="AM2" t="s">
        <v>463</v>
      </c>
      <c r="AN2">
        <v>792</v>
      </c>
      <c r="AO2">
        <v>96</v>
      </c>
      <c r="AP2">
        <v>33.449480000000001</v>
      </c>
    </row>
    <row r="3" spans="1:42">
      <c r="A3" t="s">
        <v>152</v>
      </c>
      <c r="B3">
        <f>IF(C3 = GroundTruth!A3, 1, 0)</f>
        <v>1</v>
      </c>
      <c r="C3" t="s">
        <v>6</v>
      </c>
      <c r="D3">
        <v>31</v>
      </c>
      <c r="E3">
        <v>109</v>
      </c>
      <c r="F3">
        <v>25.890737999999999</v>
      </c>
      <c r="G3" t="s">
        <v>665</v>
      </c>
      <c r="H3">
        <v>236</v>
      </c>
      <c r="I3">
        <v>115</v>
      </c>
      <c r="J3">
        <v>27.315913999999999</v>
      </c>
      <c r="K3" t="s">
        <v>379</v>
      </c>
      <c r="L3">
        <v>430</v>
      </c>
      <c r="M3">
        <v>117</v>
      </c>
      <c r="N3">
        <v>27.790972</v>
      </c>
      <c r="O3" t="s">
        <v>396</v>
      </c>
      <c r="P3">
        <v>203</v>
      </c>
      <c r="Q3">
        <v>122</v>
      </c>
      <c r="R3">
        <v>28.978622000000001</v>
      </c>
      <c r="S3" t="s">
        <v>666</v>
      </c>
      <c r="T3">
        <v>771</v>
      </c>
      <c r="U3">
        <v>122</v>
      </c>
      <c r="V3">
        <v>28.978622000000001</v>
      </c>
      <c r="W3" t="s">
        <v>519</v>
      </c>
      <c r="X3">
        <v>589</v>
      </c>
      <c r="Y3">
        <v>124</v>
      </c>
      <c r="Z3">
        <v>29.453682000000001</v>
      </c>
      <c r="AA3" t="s">
        <v>665</v>
      </c>
      <c r="AB3">
        <v>634</v>
      </c>
      <c r="AC3">
        <v>124</v>
      </c>
      <c r="AD3">
        <v>29.453682000000001</v>
      </c>
      <c r="AE3" t="s">
        <v>407</v>
      </c>
      <c r="AF3">
        <v>657</v>
      </c>
      <c r="AG3">
        <v>124</v>
      </c>
      <c r="AH3">
        <v>29.453682000000001</v>
      </c>
      <c r="AI3" t="s">
        <v>519</v>
      </c>
      <c r="AJ3">
        <v>589</v>
      </c>
      <c r="AK3">
        <v>124</v>
      </c>
      <c r="AL3">
        <v>29.453682000000001</v>
      </c>
      <c r="AM3" t="s">
        <v>667</v>
      </c>
      <c r="AN3">
        <v>8</v>
      </c>
      <c r="AO3">
        <v>125</v>
      </c>
      <c r="AP3">
        <v>29.691210000000002</v>
      </c>
    </row>
    <row r="4" spans="1:42">
      <c r="A4" t="s">
        <v>158</v>
      </c>
      <c r="B4">
        <f>IF(C4 = GroundTruth!A4, 1, 0)</f>
        <v>1</v>
      </c>
      <c r="C4" t="s">
        <v>9</v>
      </c>
      <c r="D4">
        <v>48</v>
      </c>
      <c r="E4">
        <v>71</v>
      </c>
      <c r="F4">
        <v>25.088339999999999</v>
      </c>
      <c r="G4" t="s">
        <v>665</v>
      </c>
      <c r="H4">
        <v>634</v>
      </c>
      <c r="I4">
        <v>76</v>
      </c>
      <c r="J4">
        <v>26.855124</v>
      </c>
      <c r="K4" t="s">
        <v>665</v>
      </c>
      <c r="L4">
        <v>36</v>
      </c>
      <c r="M4">
        <v>77</v>
      </c>
      <c r="N4">
        <v>27.208480000000002</v>
      </c>
      <c r="O4" t="s">
        <v>668</v>
      </c>
      <c r="P4">
        <v>284</v>
      </c>
      <c r="Q4">
        <v>77</v>
      </c>
      <c r="R4">
        <v>27.208480000000002</v>
      </c>
      <c r="S4" t="s">
        <v>519</v>
      </c>
      <c r="T4">
        <v>589</v>
      </c>
      <c r="U4">
        <v>78</v>
      </c>
      <c r="V4">
        <v>27.561838000000002</v>
      </c>
      <c r="W4" t="s">
        <v>395</v>
      </c>
      <c r="X4">
        <v>303</v>
      </c>
      <c r="Y4">
        <v>78</v>
      </c>
      <c r="Z4">
        <v>27.561838000000002</v>
      </c>
      <c r="AA4" t="s">
        <v>411</v>
      </c>
      <c r="AB4">
        <v>219</v>
      </c>
      <c r="AC4">
        <v>79</v>
      </c>
      <c r="AD4">
        <v>27.915195000000001</v>
      </c>
      <c r="AE4" t="s">
        <v>6</v>
      </c>
      <c r="AF4">
        <v>31</v>
      </c>
      <c r="AG4">
        <v>79</v>
      </c>
      <c r="AH4">
        <v>27.915195000000001</v>
      </c>
      <c r="AI4" t="s">
        <v>506</v>
      </c>
      <c r="AJ4">
        <v>590</v>
      </c>
      <c r="AK4">
        <v>79</v>
      </c>
      <c r="AL4">
        <v>27.915195000000001</v>
      </c>
      <c r="AM4" t="s">
        <v>669</v>
      </c>
      <c r="AN4">
        <v>244</v>
      </c>
      <c r="AO4">
        <v>79</v>
      </c>
      <c r="AP4">
        <v>27.915195000000001</v>
      </c>
    </row>
    <row r="5" spans="1:42">
      <c r="A5" t="s">
        <v>166</v>
      </c>
      <c r="B5">
        <f>IF(C5 = GroundTruth!A5, 1, 0)</f>
        <v>0</v>
      </c>
      <c r="C5" t="s">
        <v>396</v>
      </c>
      <c r="D5">
        <v>203</v>
      </c>
      <c r="E5">
        <v>89</v>
      </c>
      <c r="F5">
        <v>31.010452000000001</v>
      </c>
      <c r="G5" t="s">
        <v>379</v>
      </c>
      <c r="H5">
        <v>430</v>
      </c>
      <c r="I5">
        <v>89</v>
      </c>
      <c r="J5">
        <v>31.010452000000001</v>
      </c>
      <c r="K5" t="s">
        <v>670</v>
      </c>
      <c r="L5">
        <v>107</v>
      </c>
      <c r="M5">
        <v>90</v>
      </c>
      <c r="N5">
        <v>31.358886999999999</v>
      </c>
      <c r="O5" t="s">
        <v>506</v>
      </c>
      <c r="P5">
        <v>590</v>
      </c>
      <c r="Q5">
        <v>90</v>
      </c>
      <c r="R5">
        <v>31.358886999999999</v>
      </c>
      <c r="S5" t="s">
        <v>105</v>
      </c>
      <c r="T5">
        <v>54</v>
      </c>
      <c r="U5">
        <v>91</v>
      </c>
      <c r="V5">
        <v>31.707317</v>
      </c>
      <c r="W5" t="s">
        <v>407</v>
      </c>
      <c r="X5">
        <v>657</v>
      </c>
      <c r="Y5">
        <v>91</v>
      </c>
      <c r="Z5">
        <v>31.707317</v>
      </c>
      <c r="AA5" t="s">
        <v>136</v>
      </c>
      <c r="AB5">
        <v>747</v>
      </c>
      <c r="AC5">
        <v>92</v>
      </c>
      <c r="AD5">
        <v>32.055750000000003</v>
      </c>
      <c r="AE5" t="s">
        <v>396</v>
      </c>
      <c r="AF5">
        <v>203</v>
      </c>
      <c r="AG5">
        <v>92</v>
      </c>
      <c r="AH5">
        <v>32.055750000000003</v>
      </c>
      <c r="AI5" t="s">
        <v>671</v>
      </c>
      <c r="AJ5">
        <v>241</v>
      </c>
      <c r="AK5">
        <v>92</v>
      </c>
      <c r="AL5">
        <v>32.055750000000003</v>
      </c>
      <c r="AM5" t="s">
        <v>639</v>
      </c>
      <c r="AN5">
        <v>127</v>
      </c>
      <c r="AO5">
        <v>92</v>
      </c>
      <c r="AP5">
        <v>32.055750000000003</v>
      </c>
    </row>
    <row r="6" spans="1:42">
      <c r="A6" t="s">
        <v>175</v>
      </c>
      <c r="B6">
        <f>IF(C6 = GroundTruth!A6, 1, 0)</f>
        <v>1</v>
      </c>
      <c r="C6" t="s">
        <v>176</v>
      </c>
      <c r="D6">
        <v>273</v>
      </c>
      <c r="E6">
        <v>82</v>
      </c>
      <c r="F6">
        <v>27.702703</v>
      </c>
      <c r="G6" t="s">
        <v>667</v>
      </c>
      <c r="H6">
        <v>8</v>
      </c>
      <c r="I6">
        <v>95</v>
      </c>
      <c r="J6">
        <v>32.094593000000003</v>
      </c>
      <c r="K6" t="s">
        <v>672</v>
      </c>
      <c r="L6">
        <v>14</v>
      </c>
      <c r="M6">
        <v>97</v>
      </c>
      <c r="N6">
        <v>32.770269999999996</v>
      </c>
      <c r="O6" t="s">
        <v>673</v>
      </c>
      <c r="P6">
        <v>257</v>
      </c>
      <c r="Q6">
        <v>97</v>
      </c>
      <c r="R6">
        <v>32.770269999999996</v>
      </c>
      <c r="S6" t="s">
        <v>205</v>
      </c>
      <c r="T6">
        <v>437</v>
      </c>
      <c r="U6">
        <v>100</v>
      </c>
      <c r="V6">
        <v>33.783783</v>
      </c>
      <c r="W6" t="s">
        <v>176</v>
      </c>
      <c r="X6">
        <v>273</v>
      </c>
      <c r="Y6">
        <v>100</v>
      </c>
      <c r="Z6">
        <v>33.783783</v>
      </c>
      <c r="AA6" t="s">
        <v>674</v>
      </c>
      <c r="AB6">
        <v>284</v>
      </c>
      <c r="AC6">
        <v>100</v>
      </c>
      <c r="AD6">
        <v>33.783783</v>
      </c>
      <c r="AE6" t="s">
        <v>462</v>
      </c>
      <c r="AF6">
        <v>65</v>
      </c>
      <c r="AG6">
        <v>100</v>
      </c>
      <c r="AH6">
        <v>33.783783</v>
      </c>
      <c r="AI6" t="s">
        <v>203</v>
      </c>
      <c r="AJ6">
        <v>86</v>
      </c>
      <c r="AK6">
        <v>100</v>
      </c>
      <c r="AL6">
        <v>33.783783</v>
      </c>
      <c r="AM6" t="s">
        <v>474</v>
      </c>
      <c r="AN6">
        <v>47</v>
      </c>
      <c r="AO6">
        <v>101</v>
      </c>
      <c r="AP6">
        <v>34.12162</v>
      </c>
    </row>
    <row r="7" spans="1:42">
      <c r="A7" t="s">
        <v>184</v>
      </c>
      <c r="B7">
        <f>IF(C7 = GroundTruth!A7, 1, 0)</f>
        <v>0</v>
      </c>
      <c r="C7" t="s">
        <v>665</v>
      </c>
      <c r="D7">
        <v>36</v>
      </c>
      <c r="E7">
        <v>93</v>
      </c>
      <c r="F7">
        <v>29.0625</v>
      </c>
      <c r="G7" t="s">
        <v>665</v>
      </c>
      <c r="H7">
        <v>36</v>
      </c>
      <c r="I7">
        <v>98</v>
      </c>
      <c r="J7">
        <v>30.625</v>
      </c>
      <c r="K7" t="s">
        <v>506</v>
      </c>
      <c r="L7">
        <v>590</v>
      </c>
      <c r="M7">
        <v>98</v>
      </c>
      <c r="N7">
        <v>30.625</v>
      </c>
      <c r="O7" t="s">
        <v>538</v>
      </c>
      <c r="P7">
        <v>772</v>
      </c>
      <c r="Q7">
        <v>98</v>
      </c>
      <c r="R7">
        <v>30.625</v>
      </c>
      <c r="S7" t="s">
        <v>661</v>
      </c>
      <c r="T7">
        <v>213</v>
      </c>
      <c r="U7">
        <v>98</v>
      </c>
      <c r="V7">
        <v>30.625</v>
      </c>
      <c r="W7" t="s">
        <v>336</v>
      </c>
      <c r="X7">
        <v>261</v>
      </c>
      <c r="Y7">
        <v>99</v>
      </c>
      <c r="Z7">
        <v>30.937498000000001</v>
      </c>
      <c r="AA7" t="s">
        <v>105</v>
      </c>
      <c r="AB7">
        <v>54</v>
      </c>
      <c r="AC7">
        <v>99</v>
      </c>
      <c r="AD7">
        <v>30.937498000000001</v>
      </c>
      <c r="AE7" t="s">
        <v>15</v>
      </c>
      <c r="AF7">
        <v>86</v>
      </c>
      <c r="AG7">
        <v>99</v>
      </c>
      <c r="AH7">
        <v>30.937498000000001</v>
      </c>
      <c r="AI7" t="s">
        <v>665</v>
      </c>
      <c r="AJ7">
        <v>236</v>
      </c>
      <c r="AK7">
        <v>100</v>
      </c>
      <c r="AL7">
        <v>31.25</v>
      </c>
      <c r="AM7" t="s">
        <v>549</v>
      </c>
      <c r="AN7">
        <v>58</v>
      </c>
      <c r="AO7">
        <v>101</v>
      </c>
      <c r="AP7">
        <v>31.562501999999999</v>
      </c>
    </row>
    <row r="8" spans="1:42">
      <c r="A8" t="s">
        <v>191</v>
      </c>
      <c r="B8">
        <f>IF(C8 = GroundTruth!A8, 1, 0)</f>
        <v>0</v>
      </c>
      <c r="C8" t="s">
        <v>236</v>
      </c>
      <c r="D8">
        <v>312</v>
      </c>
      <c r="E8">
        <v>159</v>
      </c>
      <c r="F8">
        <v>37.149532000000001</v>
      </c>
      <c r="G8" t="s">
        <v>236</v>
      </c>
      <c r="H8">
        <v>312</v>
      </c>
      <c r="I8">
        <v>160</v>
      </c>
      <c r="J8">
        <v>37.383180000000003</v>
      </c>
      <c r="K8" t="s">
        <v>479</v>
      </c>
      <c r="L8">
        <v>545</v>
      </c>
      <c r="M8">
        <v>163</v>
      </c>
      <c r="N8">
        <v>38.084114</v>
      </c>
      <c r="O8" t="s">
        <v>163</v>
      </c>
      <c r="P8">
        <v>40</v>
      </c>
      <c r="Q8">
        <v>163</v>
      </c>
      <c r="R8">
        <v>38.084114</v>
      </c>
      <c r="S8" t="s">
        <v>304</v>
      </c>
      <c r="T8">
        <v>83</v>
      </c>
      <c r="U8">
        <v>164</v>
      </c>
      <c r="V8">
        <v>38.317757</v>
      </c>
      <c r="W8" t="s">
        <v>304</v>
      </c>
      <c r="X8">
        <v>83</v>
      </c>
      <c r="Y8">
        <v>165</v>
      </c>
      <c r="Z8">
        <v>38.551403000000001</v>
      </c>
      <c r="AA8" t="s">
        <v>571</v>
      </c>
      <c r="AB8">
        <v>645</v>
      </c>
      <c r="AC8">
        <v>165</v>
      </c>
      <c r="AD8">
        <v>38.551403000000001</v>
      </c>
      <c r="AE8" t="s">
        <v>665</v>
      </c>
      <c r="AF8">
        <v>236</v>
      </c>
      <c r="AG8">
        <v>165</v>
      </c>
      <c r="AH8">
        <v>38.551403000000001</v>
      </c>
      <c r="AI8" t="s">
        <v>675</v>
      </c>
      <c r="AJ8">
        <v>346</v>
      </c>
      <c r="AK8">
        <v>165</v>
      </c>
      <c r="AL8">
        <v>38.551403000000001</v>
      </c>
      <c r="AM8" t="s">
        <v>247</v>
      </c>
      <c r="AN8">
        <v>302</v>
      </c>
      <c r="AO8">
        <v>166</v>
      </c>
      <c r="AP8">
        <v>38.785046000000001</v>
      </c>
    </row>
    <row r="9" spans="1:42">
      <c r="A9" t="s">
        <v>201</v>
      </c>
      <c r="B9">
        <f>IF(C9 = GroundTruth!A9, 1, 0)</f>
        <v>0</v>
      </c>
      <c r="C9" t="s">
        <v>665</v>
      </c>
      <c r="D9">
        <v>236</v>
      </c>
      <c r="E9">
        <v>195</v>
      </c>
      <c r="F9">
        <v>32.178220000000003</v>
      </c>
      <c r="G9" t="s">
        <v>236</v>
      </c>
      <c r="H9">
        <v>312</v>
      </c>
      <c r="I9">
        <v>197</v>
      </c>
      <c r="J9">
        <v>32.508249999999997</v>
      </c>
      <c r="K9" t="s">
        <v>571</v>
      </c>
      <c r="L9">
        <v>645</v>
      </c>
      <c r="M9">
        <v>203</v>
      </c>
      <c r="N9">
        <v>33.498350000000002</v>
      </c>
      <c r="O9" t="s">
        <v>236</v>
      </c>
      <c r="P9">
        <v>312</v>
      </c>
      <c r="Q9">
        <v>203</v>
      </c>
      <c r="R9">
        <v>33.498350000000002</v>
      </c>
      <c r="S9" t="s">
        <v>479</v>
      </c>
      <c r="T9">
        <v>545</v>
      </c>
      <c r="U9">
        <v>209</v>
      </c>
      <c r="V9">
        <v>34.48845</v>
      </c>
      <c r="W9" t="s">
        <v>519</v>
      </c>
      <c r="X9">
        <v>589</v>
      </c>
      <c r="Y9">
        <v>211</v>
      </c>
      <c r="Z9">
        <v>34.818480000000001</v>
      </c>
      <c r="AA9" t="s">
        <v>676</v>
      </c>
      <c r="AB9">
        <v>10</v>
      </c>
      <c r="AC9">
        <v>211</v>
      </c>
      <c r="AD9">
        <v>34.818480000000001</v>
      </c>
      <c r="AE9" t="s">
        <v>519</v>
      </c>
      <c r="AF9">
        <v>589</v>
      </c>
      <c r="AG9">
        <v>213</v>
      </c>
      <c r="AH9">
        <v>35.148518000000003</v>
      </c>
      <c r="AI9" t="s">
        <v>461</v>
      </c>
      <c r="AJ9">
        <v>553</v>
      </c>
      <c r="AK9">
        <v>214</v>
      </c>
      <c r="AL9">
        <v>35.31353</v>
      </c>
      <c r="AM9" t="s">
        <v>407</v>
      </c>
      <c r="AN9">
        <v>657</v>
      </c>
      <c r="AO9">
        <v>215</v>
      </c>
      <c r="AP9">
        <v>35.478546000000001</v>
      </c>
    </row>
    <row r="10" spans="1:42">
      <c r="A10" t="s">
        <v>209</v>
      </c>
      <c r="B10">
        <f>IF(C10 = GroundTruth!A10, 1, 0)</f>
        <v>0</v>
      </c>
      <c r="C10" t="s">
        <v>496</v>
      </c>
      <c r="D10">
        <v>66</v>
      </c>
      <c r="E10">
        <v>70</v>
      </c>
      <c r="F10">
        <v>30.567684</v>
      </c>
      <c r="G10" t="s">
        <v>665</v>
      </c>
      <c r="H10">
        <v>634</v>
      </c>
      <c r="I10">
        <v>71</v>
      </c>
      <c r="J10">
        <v>31.004366000000001</v>
      </c>
      <c r="K10" t="s">
        <v>677</v>
      </c>
      <c r="L10">
        <v>330</v>
      </c>
      <c r="M10">
        <v>71</v>
      </c>
      <c r="N10">
        <v>31.004366000000001</v>
      </c>
      <c r="O10" t="s">
        <v>678</v>
      </c>
      <c r="P10">
        <v>296</v>
      </c>
      <c r="Q10">
        <v>72</v>
      </c>
      <c r="R10">
        <v>31.441047999999999</v>
      </c>
      <c r="S10" t="s">
        <v>669</v>
      </c>
      <c r="T10">
        <v>244</v>
      </c>
      <c r="U10">
        <v>72</v>
      </c>
      <c r="V10">
        <v>31.441047999999999</v>
      </c>
      <c r="W10" t="s">
        <v>162</v>
      </c>
      <c r="X10">
        <v>256</v>
      </c>
      <c r="Y10">
        <v>72</v>
      </c>
      <c r="Z10">
        <v>31.441047999999999</v>
      </c>
      <c r="AA10" t="s">
        <v>665</v>
      </c>
      <c r="AB10">
        <v>236</v>
      </c>
      <c r="AC10">
        <v>72</v>
      </c>
      <c r="AD10">
        <v>31.441047999999999</v>
      </c>
      <c r="AE10" t="s">
        <v>462</v>
      </c>
      <c r="AF10">
        <v>65</v>
      </c>
      <c r="AG10">
        <v>73</v>
      </c>
      <c r="AH10">
        <v>31.87773</v>
      </c>
      <c r="AI10" t="s">
        <v>679</v>
      </c>
      <c r="AJ10">
        <v>704</v>
      </c>
      <c r="AK10">
        <v>73</v>
      </c>
      <c r="AL10">
        <v>31.87773</v>
      </c>
      <c r="AM10" t="s">
        <v>543</v>
      </c>
      <c r="AN10">
        <v>782</v>
      </c>
      <c r="AO10">
        <v>73</v>
      </c>
      <c r="AP10">
        <v>31.87773</v>
      </c>
    </row>
    <row r="11" spans="1:42">
      <c r="A11" t="s">
        <v>216</v>
      </c>
      <c r="B11">
        <f>IF(C11 = GroundTruth!A11, 1, 0)</f>
        <v>0</v>
      </c>
      <c r="C11" t="s">
        <v>671</v>
      </c>
      <c r="D11">
        <v>241</v>
      </c>
      <c r="E11">
        <v>82</v>
      </c>
      <c r="F11">
        <v>27.796612</v>
      </c>
      <c r="G11" t="s">
        <v>680</v>
      </c>
      <c r="H11">
        <v>632</v>
      </c>
      <c r="I11">
        <v>82</v>
      </c>
      <c r="J11">
        <v>27.796612</v>
      </c>
      <c r="K11" t="s">
        <v>665</v>
      </c>
      <c r="L11">
        <v>634</v>
      </c>
      <c r="M11">
        <v>83</v>
      </c>
      <c r="N11">
        <v>28.135591999999999</v>
      </c>
      <c r="O11" t="s">
        <v>665</v>
      </c>
      <c r="P11">
        <v>236</v>
      </c>
      <c r="Q11">
        <v>83</v>
      </c>
      <c r="R11">
        <v>28.135591999999999</v>
      </c>
      <c r="S11" t="s">
        <v>571</v>
      </c>
      <c r="T11">
        <v>645</v>
      </c>
      <c r="U11">
        <v>85</v>
      </c>
      <c r="V11">
        <v>28.813559000000001</v>
      </c>
      <c r="W11" t="s">
        <v>178</v>
      </c>
      <c r="X11">
        <v>148</v>
      </c>
      <c r="Y11">
        <v>85</v>
      </c>
      <c r="Z11">
        <v>28.813559000000001</v>
      </c>
      <c r="AA11" t="s">
        <v>681</v>
      </c>
      <c r="AB11">
        <v>144</v>
      </c>
      <c r="AC11">
        <v>86</v>
      </c>
      <c r="AD11">
        <v>29.152542</v>
      </c>
      <c r="AE11" t="s">
        <v>479</v>
      </c>
      <c r="AF11">
        <v>545</v>
      </c>
      <c r="AG11">
        <v>86</v>
      </c>
      <c r="AH11">
        <v>29.152542</v>
      </c>
      <c r="AI11" t="s">
        <v>519</v>
      </c>
      <c r="AJ11">
        <v>589</v>
      </c>
      <c r="AK11">
        <v>86</v>
      </c>
      <c r="AL11">
        <v>29.152542</v>
      </c>
      <c r="AM11" t="s">
        <v>665</v>
      </c>
      <c r="AN11">
        <v>36</v>
      </c>
      <c r="AO11">
        <v>86</v>
      </c>
      <c r="AP11">
        <v>29.152542</v>
      </c>
    </row>
    <row r="12" spans="1:42">
      <c r="A12" t="s">
        <v>223</v>
      </c>
      <c r="B12">
        <f>IF(C12 = GroundTruth!A12, 1, 0)</f>
        <v>0</v>
      </c>
      <c r="C12" t="s">
        <v>515</v>
      </c>
      <c r="D12">
        <v>222</v>
      </c>
      <c r="E12">
        <v>75</v>
      </c>
      <c r="F12">
        <v>27.272728000000001</v>
      </c>
      <c r="G12" t="s">
        <v>665</v>
      </c>
      <c r="H12">
        <v>634</v>
      </c>
      <c r="I12">
        <v>77</v>
      </c>
      <c r="J12">
        <v>28</v>
      </c>
      <c r="K12" t="s">
        <v>309</v>
      </c>
      <c r="L12">
        <v>685</v>
      </c>
      <c r="M12">
        <v>77</v>
      </c>
      <c r="N12">
        <v>28</v>
      </c>
      <c r="O12" t="s">
        <v>682</v>
      </c>
      <c r="P12">
        <v>99</v>
      </c>
      <c r="Q12">
        <v>77</v>
      </c>
      <c r="R12">
        <v>28</v>
      </c>
      <c r="S12" t="s">
        <v>683</v>
      </c>
      <c r="T12">
        <v>488</v>
      </c>
      <c r="U12">
        <v>78</v>
      </c>
      <c r="V12">
        <v>28.363636</v>
      </c>
      <c r="W12" t="s">
        <v>684</v>
      </c>
      <c r="X12">
        <v>121</v>
      </c>
      <c r="Y12">
        <v>78</v>
      </c>
      <c r="Z12">
        <v>28.363636</v>
      </c>
      <c r="AA12" t="s">
        <v>515</v>
      </c>
      <c r="AB12">
        <v>222</v>
      </c>
      <c r="AC12">
        <v>78</v>
      </c>
      <c r="AD12">
        <v>28.363636</v>
      </c>
      <c r="AE12" t="s">
        <v>665</v>
      </c>
      <c r="AF12">
        <v>236</v>
      </c>
      <c r="AG12">
        <v>78</v>
      </c>
      <c r="AH12">
        <v>28.363636</v>
      </c>
      <c r="AI12" t="s">
        <v>479</v>
      </c>
      <c r="AJ12">
        <v>545</v>
      </c>
      <c r="AK12">
        <v>79</v>
      </c>
      <c r="AL12">
        <v>28.727271999999999</v>
      </c>
      <c r="AM12" t="s">
        <v>665</v>
      </c>
      <c r="AN12">
        <v>36</v>
      </c>
      <c r="AO12">
        <v>79</v>
      </c>
      <c r="AP12">
        <v>28.727271999999999</v>
      </c>
    </row>
    <row r="13" spans="1:42">
      <c r="A13" t="s">
        <v>230</v>
      </c>
      <c r="B13">
        <f>IF(C13 = GroundTruth!A13, 1, 0)</f>
        <v>0</v>
      </c>
      <c r="C13" t="s">
        <v>685</v>
      </c>
      <c r="D13">
        <v>411</v>
      </c>
      <c r="E13">
        <v>38</v>
      </c>
      <c r="F13">
        <v>22.619046999999998</v>
      </c>
      <c r="G13" t="s">
        <v>682</v>
      </c>
      <c r="H13">
        <v>99</v>
      </c>
      <c r="I13">
        <v>40</v>
      </c>
      <c r="J13">
        <v>23.809525000000001</v>
      </c>
      <c r="K13" t="s">
        <v>685</v>
      </c>
      <c r="L13">
        <v>411</v>
      </c>
      <c r="M13">
        <v>40</v>
      </c>
      <c r="N13">
        <v>23.809525000000001</v>
      </c>
      <c r="O13" t="s">
        <v>665</v>
      </c>
      <c r="P13">
        <v>634</v>
      </c>
      <c r="Q13">
        <v>40</v>
      </c>
      <c r="R13">
        <v>23.809525000000001</v>
      </c>
      <c r="S13" t="s">
        <v>671</v>
      </c>
      <c r="T13">
        <v>241</v>
      </c>
      <c r="U13">
        <v>40</v>
      </c>
      <c r="V13">
        <v>23.809525000000001</v>
      </c>
      <c r="W13" t="s">
        <v>138</v>
      </c>
      <c r="X13">
        <v>800</v>
      </c>
      <c r="Y13">
        <v>40</v>
      </c>
      <c r="Z13">
        <v>23.809525000000001</v>
      </c>
      <c r="AA13" t="s">
        <v>686</v>
      </c>
      <c r="AB13">
        <v>338</v>
      </c>
      <c r="AC13">
        <v>41</v>
      </c>
      <c r="AD13">
        <v>24.40476</v>
      </c>
      <c r="AE13" t="s">
        <v>681</v>
      </c>
      <c r="AF13">
        <v>144</v>
      </c>
      <c r="AG13">
        <v>41</v>
      </c>
      <c r="AH13">
        <v>24.40476</v>
      </c>
      <c r="AI13" t="s">
        <v>687</v>
      </c>
      <c r="AJ13">
        <v>474</v>
      </c>
      <c r="AK13">
        <v>41</v>
      </c>
      <c r="AL13">
        <v>24.40476</v>
      </c>
      <c r="AM13" t="s">
        <v>357</v>
      </c>
      <c r="AN13">
        <v>191</v>
      </c>
      <c r="AO13">
        <v>41</v>
      </c>
      <c r="AP13">
        <v>24.40476</v>
      </c>
    </row>
    <row r="14" spans="1:42">
      <c r="A14" t="s">
        <v>237</v>
      </c>
      <c r="B14">
        <f>IF(C14 = GroundTruth!A14, 1, 0)</f>
        <v>0</v>
      </c>
      <c r="C14" t="s">
        <v>688</v>
      </c>
      <c r="D14">
        <v>63</v>
      </c>
      <c r="E14">
        <v>73</v>
      </c>
      <c r="F14">
        <v>26.258993</v>
      </c>
      <c r="G14" t="s">
        <v>689</v>
      </c>
      <c r="H14">
        <v>106</v>
      </c>
      <c r="I14">
        <v>73</v>
      </c>
      <c r="J14">
        <v>26.258993</v>
      </c>
      <c r="K14" t="s">
        <v>682</v>
      </c>
      <c r="L14">
        <v>99</v>
      </c>
      <c r="M14">
        <v>76</v>
      </c>
      <c r="N14">
        <v>27.338128999999999</v>
      </c>
      <c r="O14" t="s">
        <v>308</v>
      </c>
      <c r="P14">
        <v>722</v>
      </c>
      <c r="Q14">
        <v>76</v>
      </c>
      <c r="R14">
        <v>27.338128999999999</v>
      </c>
      <c r="S14" t="s">
        <v>591</v>
      </c>
      <c r="T14">
        <v>322</v>
      </c>
      <c r="U14">
        <v>77</v>
      </c>
      <c r="V14">
        <v>27.697839999999999</v>
      </c>
      <c r="W14" t="s">
        <v>463</v>
      </c>
      <c r="X14">
        <v>792</v>
      </c>
      <c r="Y14">
        <v>78</v>
      </c>
      <c r="Z14">
        <v>28.057554</v>
      </c>
      <c r="AA14" t="s">
        <v>139</v>
      </c>
      <c r="AB14">
        <v>381</v>
      </c>
      <c r="AC14">
        <v>78</v>
      </c>
      <c r="AD14">
        <v>28.057554</v>
      </c>
      <c r="AE14" t="s">
        <v>665</v>
      </c>
      <c r="AF14">
        <v>36</v>
      </c>
      <c r="AG14">
        <v>78</v>
      </c>
      <c r="AH14">
        <v>28.057554</v>
      </c>
      <c r="AI14" t="s">
        <v>681</v>
      </c>
      <c r="AJ14">
        <v>144</v>
      </c>
      <c r="AK14">
        <v>78</v>
      </c>
      <c r="AL14">
        <v>28.057554</v>
      </c>
      <c r="AM14" t="s">
        <v>178</v>
      </c>
      <c r="AN14">
        <v>148</v>
      </c>
      <c r="AO14">
        <v>78</v>
      </c>
      <c r="AP14">
        <v>28.057554</v>
      </c>
    </row>
    <row r="15" spans="1:42">
      <c r="A15" t="s">
        <v>241</v>
      </c>
      <c r="B15">
        <f>IF(C15 = GroundTruth!A15, 1, 0)</f>
        <v>0</v>
      </c>
      <c r="C15" t="s">
        <v>258</v>
      </c>
      <c r="D15">
        <v>614</v>
      </c>
      <c r="E15">
        <v>64</v>
      </c>
      <c r="F15">
        <v>28.318584000000001</v>
      </c>
      <c r="G15" t="s">
        <v>690</v>
      </c>
      <c r="H15">
        <v>142</v>
      </c>
      <c r="I15">
        <v>65</v>
      </c>
      <c r="J15">
        <v>28.761063</v>
      </c>
      <c r="K15" t="s">
        <v>665</v>
      </c>
      <c r="L15">
        <v>36</v>
      </c>
      <c r="M15">
        <v>65</v>
      </c>
      <c r="N15">
        <v>28.761063</v>
      </c>
      <c r="O15" t="s">
        <v>190</v>
      </c>
      <c r="P15">
        <v>185</v>
      </c>
      <c r="Q15">
        <v>65</v>
      </c>
      <c r="R15">
        <v>28.761063</v>
      </c>
      <c r="S15" t="s">
        <v>596</v>
      </c>
      <c r="T15">
        <v>304</v>
      </c>
      <c r="U15">
        <v>65</v>
      </c>
      <c r="V15">
        <v>28.761063</v>
      </c>
      <c r="W15" t="s">
        <v>190</v>
      </c>
      <c r="X15">
        <v>185</v>
      </c>
      <c r="Y15">
        <v>65</v>
      </c>
      <c r="Z15">
        <v>28.761063</v>
      </c>
      <c r="AA15" t="s">
        <v>355</v>
      </c>
      <c r="AB15">
        <v>297</v>
      </c>
      <c r="AC15">
        <v>66</v>
      </c>
      <c r="AD15">
        <v>29.20354</v>
      </c>
      <c r="AE15" t="s">
        <v>308</v>
      </c>
      <c r="AF15">
        <v>722</v>
      </c>
      <c r="AG15">
        <v>66</v>
      </c>
      <c r="AH15">
        <v>29.20354</v>
      </c>
      <c r="AI15" t="s">
        <v>245</v>
      </c>
      <c r="AJ15">
        <v>269</v>
      </c>
      <c r="AK15">
        <v>66</v>
      </c>
      <c r="AL15">
        <v>29.20354</v>
      </c>
      <c r="AM15" t="s">
        <v>291</v>
      </c>
      <c r="AN15">
        <v>298</v>
      </c>
      <c r="AO15">
        <v>66</v>
      </c>
      <c r="AP15">
        <v>29.20354</v>
      </c>
    </row>
    <row r="16" spans="1:42">
      <c r="A16" t="s">
        <v>249</v>
      </c>
      <c r="B16">
        <f>IF(C16 = GroundTruth!A16, 1, 0)</f>
        <v>0</v>
      </c>
      <c r="C16" t="s">
        <v>683</v>
      </c>
      <c r="D16">
        <v>488</v>
      </c>
      <c r="E16">
        <v>73</v>
      </c>
      <c r="F16">
        <v>27.756654999999999</v>
      </c>
      <c r="G16" t="s">
        <v>665</v>
      </c>
      <c r="H16">
        <v>36</v>
      </c>
      <c r="I16">
        <v>74</v>
      </c>
      <c r="J16">
        <v>28.136883000000001</v>
      </c>
      <c r="K16" t="s">
        <v>665</v>
      </c>
      <c r="L16">
        <v>634</v>
      </c>
      <c r="M16">
        <v>74</v>
      </c>
      <c r="N16">
        <v>28.136883000000001</v>
      </c>
      <c r="O16" t="s">
        <v>691</v>
      </c>
      <c r="P16">
        <v>272</v>
      </c>
      <c r="Q16">
        <v>74</v>
      </c>
      <c r="R16">
        <v>28.136883000000001</v>
      </c>
      <c r="S16" t="s">
        <v>236</v>
      </c>
      <c r="T16">
        <v>312</v>
      </c>
      <c r="U16">
        <v>74</v>
      </c>
      <c r="V16">
        <v>28.136883000000001</v>
      </c>
      <c r="W16" t="s">
        <v>139</v>
      </c>
      <c r="X16">
        <v>381</v>
      </c>
      <c r="Y16">
        <v>74</v>
      </c>
      <c r="Z16">
        <v>28.136883000000001</v>
      </c>
      <c r="AA16" t="s">
        <v>178</v>
      </c>
      <c r="AB16">
        <v>148</v>
      </c>
      <c r="AC16">
        <v>75</v>
      </c>
      <c r="AD16">
        <v>28.517109000000001</v>
      </c>
      <c r="AE16" t="s">
        <v>456</v>
      </c>
      <c r="AF16">
        <v>155</v>
      </c>
      <c r="AG16">
        <v>75</v>
      </c>
      <c r="AH16">
        <v>28.517109000000001</v>
      </c>
      <c r="AI16" t="s">
        <v>664</v>
      </c>
      <c r="AJ16">
        <v>690</v>
      </c>
      <c r="AK16">
        <v>75</v>
      </c>
      <c r="AL16">
        <v>28.517109000000001</v>
      </c>
      <c r="AM16" t="s">
        <v>519</v>
      </c>
      <c r="AN16">
        <v>589</v>
      </c>
      <c r="AO16">
        <v>75</v>
      </c>
      <c r="AP16">
        <v>28.517109000000001</v>
      </c>
    </row>
    <row r="17" spans="1:42">
      <c r="A17" t="s">
        <v>256</v>
      </c>
      <c r="B17">
        <f>IF(C17 = GroundTruth!A17, 1, 0)</f>
        <v>0</v>
      </c>
      <c r="C17" t="s">
        <v>236</v>
      </c>
      <c r="D17">
        <v>312</v>
      </c>
      <c r="E17">
        <v>103</v>
      </c>
      <c r="F17">
        <v>35.395189999999999</v>
      </c>
      <c r="G17" t="s">
        <v>304</v>
      </c>
      <c r="H17">
        <v>83</v>
      </c>
      <c r="I17">
        <v>104</v>
      </c>
      <c r="J17">
        <v>35.73883</v>
      </c>
      <c r="K17" t="s">
        <v>304</v>
      </c>
      <c r="L17">
        <v>83</v>
      </c>
      <c r="M17">
        <v>105</v>
      </c>
      <c r="N17">
        <v>36.082473999999998</v>
      </c>
      <c r="O17" t="s">
        <v>304</v>
      </c>
      <c r="P17">
        <v>83</v>
      </c>
      <c r="Q17">
        <v>105</v>
      </c>
      <c r="R17">
        <v>36.082473999999998</v>
      </c>
      <c r="S17" t="s">
        <v>479</v>
      </c>
      <c r="T17">
        <v>545</v>
      </c>
      <c r="U17">
        <v>105</v>
      </c>
      <c r="V17">
        <v>36.082473999999998</v>
      </c>
      <c r="W17" t="s">
        <v>236</v>
      </c>
      <c r="X17">
        <v>312</v>
      </c>
      <c r="Y17">
        <v>106</v>
      </c>
      <c r="Z17">
        <v>36.426116999999998</v>
      </c>
      <c r="AA17" t="s">
        <v>247</v>
      </c>
      <c r="AB17">
        <v>302</v>
      </c>
      <c r="AC17">
        <v>107</v>
      </c>
      <c r="AD17">
        <v>36.769759999999998</v>
      </c>
      <c r="AE17" t="s">
        <v>571</v>
      </c>
      <c r="AF17">
        <v>645</v>
      </c>
      <c r="AG17">
        <v>107</v>
      </c>
      <c r="AH17">
        <v>36.769759999999998</v>
      </c>
      <c r="AI17" t="s">
        <v>692</v>
      </c>
      <c r="AJ17">
        <v>781</v>
      </c>
      <c r="AK17">
        <v>107</v>
      </c>
      <c r="AL17">
        <v>36.769759999999998</v>
      </c>
      <c r="AM17" t="s">
        <v>693</v>
      </c>
      <c r="AN17">
        <v>307</v>
      </c>
      <c r="AO17">
        <v>108</v>
      </c>
      <c r="AP17">
        <v>37.113399999999999</v>
      </c>
    </row>
    <row r="18" spans="1:42">
      <c r="A18" t="s">
        <v>260</v>
      </c>
      <c r="B18">
        <f>IF(C18 = GroundTruth!A18, 1, 0)</f>
        <v>0</v>
      </c>
      <c r="C18" t="s">
        <v>665</v>
      </c>
      <c r="D18">
        <v>236</v>
      </c>
      <c r="E18">
        <v>74</v>
      </c>
      <c r="F18">
        <v>27.715354999999999</v>
      </c>
      <c r="G18" t="s">
        <v>665</v>
      </c>
      <c r="H18">
        <v>634</v>
      </c>
      <c r="I18">
        <v>75</v>
      </c>
      <c r="J18">
        <v>28.089887999999998</v>
      </c>
      <c r="K18" t="s">
        <v>178</v>
      </c>
      <c r="L18">
        <v>148</v>
      </c>
      <c r="M18">
        <v>76</v>
      </c>
      <c r="N18">
        <v>28.464417999999998</v>
      </c>
      <c r="O18" t="s">
        <v>694</v>
      </c>
      <c r="P18">
        <v>136</v>
      </c>
      <c r="Q18">
        <v>76</v>
      </c>
      <c r="R18">
        <v>28.464417999999998</v>
      </c>
      <c r="S18" t="s">
        <v>687</v>
      </c>
      <c r="T18">
        <v>474</v>
      </c>
      <c r="U18">
        <v>77</v>
      </c>
      <c r="V18">
        <v>28.838951000000002</v>
      </c>
      <c r="W18" t="s">
        <v>519</v>
      </c>
      <c r="X18">
        <v>589</v>
      </c>
      <c r="Y18">
        <v>77</v>
      </c>
      <c r="Z18">
        <v>28.838951000000002</v>
      </c>
      <c r="AA18" t="s">
        <v>669</v>
      </c>
      <c r="AB18">
        <v>244</v>
      </c>
      <c r="AC18">
        <v>77</v>
      </c>
      <c r="AD18">
        <v>28.838951000000002</v>
      </c>
      <c r="AE18" t="s">
        <v>138</v>
      </c>
      <c r="AF18">
        <v>800</v>
      </c>
      <c r="AG18">
        <v>77</v>
      </c>
      <c r="AH18">
        <v>28.838951000000002</v>
      </c>
      <c r="AI18" t="s">
        <v>571</v>
      </c>
      <c r="AJ18">
        <v>645</v>
      </c>
      <c r="AK18">
        <v>78</v>
      </c>
      <c r="AL18">
        <v>29.213481999999999</v>
      </c>
      <c r="AM18" t="s">
        <v>664</v>
      </c>
      <c r="AN18">
        <v>690</v>
      </c>
      <c r="AO18">
        <v>78</v>
      </c>
      <c r="AP18">
        <v>29.213481999999999</v>
      </c>
    </row>
    <row r="19" spans="1:42">
      <c r="A19" t="s">
        <v>268</v>
      </c>
      <c r="B19">
        <f>IF(C19 = GroundTruth!A19, 1, 0)</f>
        <v>0</v>
      </c>
      <c r="C19" t="s">
        <v>571</v>
      </c>
      <c r="D19">
        <v>645</v>
      </c>
      <c r="E19">
        <v>217</v>
      </c>
      <c r="F19">
        <v>31.313130000000001</v>
      </c>
      <c r="G19" t="s">
        <v>236</v>
      </c>
      <c r="H19">
        <v>312</v>
      </c>
      <c r="I19">
        <v>222</v>
      </c>
      <c r="J19">
        <v>32.034633999999997</v>
      </c>
      <c r="K19" t="s">
        <v>665</v>
      </c>
      <c r="L19">
        <v>236</v>
      </c>
      <c r="M19">
        <v>226</v>
      </c>
      <c r="N19">
        <v>32.611829999999998</v>
      </c>
      <c r="O19" t="s">
        <v>461</v>
      </c>
      <c r="P19">
        <v>553</v>
      </c>
      <c r="Q19">
        <v>232</v>
      </c>
      <c r="R19">
        <v>33.477634000000002</v>
      </c>
      <c r="S19" t="s">
        <v>461</v>
      </c>
      <c r="T19">
        <v>553</v>
      </c>
      <c r="U19">
        <v>234</v>
      </c>
      <c r="V19">
        <v>33.766235000000002</v>
      </c>
      <c r="W19" t="s">
        <v>396</v>
      </c>
      <c r="X19">
        <v>203</v>
      </c>
      <c r="Y19">
        <v>235</v>
      </c>
      <c r="Z19">
        <v>33.910533999999998</v>
      </c>
      <c r="AA19" t="s">
        <v>336</v>
      </c>
      <c r="AB19">
        <v>104</v>
      </c>
      <c r="AC19">
        <v>236</v>
      </c>
      <c r="AD19">
        <v>34.054831999999998</v>
      </c>
      <c r="AE19" t="s">
        <v>236</v>
      </c>
      <c r="AF19">
        <v>312</v>
      </c>
      <c r="AG19">
        <v>236</v>
      </c>
      <c r="AH19">
        <v>34.054831999999998</v>
      </c>
      <c r="AI19" t="s">
        <v>396</v>
      </c>
      <c r="AJ19">
        <v>203</v>
      </c>
      <c r="AK19">
        <v>238</v>
      </c>
      <c r="AL19">
        <v>34.343432999999997</v>
      </c>
      <c r="AM19" t="s">
        <v>519</v>
      </c>
      <c r="AN19">
        <v>589</v>
      </c>
      <c r="AO19">
        <v>238</v>
      </c>
      <c r="AP19">
        <v>34.343432999999997</v>
      </c>
    </row>
    <row r="20" spans="1:42">
      <c r="A20" t="s">
        <v>275</v>
      </c>
      <c r="B20">
        <f>IF(C20 = GroundTruth!A20, 1, 0)</f>
        <v>0</v>
      </c>
      <c r="C20" t="s">
        <v>236</v>
      </c>
      <c r="D20">
        <v>312</v>
      </c>
      <c r="E20">
        <v>125</v>
      </c>
      <c r="F20">
        <v>35.310733999999997</v>
      </c>
      <c r="G20" t="s">
        <v>236</v>
      </c>
      <c r="H20">
        <v>312</v>
      </c>
      <c r="I20">
        <v>126</v>
      </c>
      <c r="J20">
        <v>35.593220000000002</v>
      </c>
      <c r="K20" t="s">
        <v>105</v>
      </c>
      <c r="L20">
        <v>54</v>
      </c>
      <c r="M20">
        <v>128</v>
      </c>
      <c r="N20">
        <v>36.158189999999998</v>
      </c>
      <c r="O20" t="s">
        <v>304</v>
      </c>
      <c r="P20">
        <v>83</v>
      </c>
      <c r="Q20">
        <v>130</v>
      </c>
      <c r="R20">
        <v>36.723163999999997</v>
      </c>
      <c r="S20" t="s">
        <v>304</v>
      </c>
      <c r="T20">
        <v>83</v>
      </c>
      <c r="U20">
        <v>130</v>
      </c>
      <c r="V20">
        <v>36.723163999999997</v>
      </c>
      <c r="W20" t="s">
        <v>681</v>
      </c>
      <c r="X20">
        <v>144</v>
      </c>
      <c r="Y20">
        <v>130</v>
      </c>
      <c r="Z20">
        <v>36.723163999999997</v>
      </c>
      <c r="AA20" t="s">
        <v>666</v>
      </c>
      <c r="AB20">
        <v>771</v>
      </c>
      <c r="AC20">
        <v>130</v>
      </c>
      <c r="AD20">
        <v>36.723163999999997</v>
      </c>
      <c r="AE20" t="s">
        <v>304</v>
      </c>
      <c r="AF20">
        <v>83</v>
      </c>
      <c r="AG20">
        <v>131</v>
      </c>
      <c r="AH20">
        <v>37.005650000000003</v>
      </c>
      <c r="AI20" t="s">
        <v>461</v>
      </c>
      <c r="AJ20">
        <v>553</v>
      </c>
      <c r="AK20">
        <v>131</v>
      </c>
      <c r="AL20">
        <v>37.005650000000003</v>
      </c>
      <c r="AM20" t="s">
        <v>571</v>
      </c>
      <c r="AN20">
        <v>645</v>
      </c>
      <c r="AO20">
        <v>131</v>
      </c>
      <c r="AP20">
        <v>37.005650000000003</v>
      </c>
    </row>
    <row r="21" spans="1:42">
      <c r="A21" t="s">
        <v>285</v>
      </c>
      <c r="B21">
        <f>IF(C21 = GroundTruth!A21, 1, 0)</f>
        <v>0</v>
      </c>
      <c r="C21" t="s">
        <v>665</v>
      </c>
      <c r="D21">
        <v>36</v>
      </c>
      <c r="E21">
        <v>53</v>
      </c>
      <c r="F21">
        <v>27.040814999999998</v>
      </c>
      <c r="G21" t="s">
        <v>412</v>
      </c>
      <c r="H21">
        <v>405</v>
      </c>
      <c r="I21">
        <v>55</v>
      </c>
      <c r="J21">
        <v>28.061222000000001</v>
      </c>
      <c r="K21" t="s">
        <v>666</v>
      </c>
      <c r="L21">
        <v>771</v>
      </c>
      <c r="M21">
        <v>55</v>
      </c>
      <c r="N21">
        <v>28.061222000000001</v>
      </c>
      <c r="O21" t="s">
        <v>661</v>
      </c>
      <c r="P21">
        <v>213</v>
      </c>
      <c r="Q21">
        <v>55</v>
      </c>
      <c r="R21">
        <v>28.061222000000001</v>
      </c>
      <c r="S21" t="s">
        <v>695</v>
      </c>
      <c r="T21">
        <v>224</v>
      </c>
      <c r="U21">
        <v>55</v>
      </c>
      <c r="V21">
        <v>28.061222000000001</v>
      </c>
      <c r="W21" t="s">
        <v>665</v>
      </c>
      <c r="X21">
        <v>236</v>
      </c>
      <c r="Y21">
        <v>55</v>
      </c>
      <c r="Z21">
        <v>28.061222000000001</v>
      </c>
      <c r="AA21" t="s">
        <v>136</v>
      </c>
      <c r="AB21">
        <v>747</v>
      </c>
      <c r="AC21">
        <v>56</v>
      </c>
      <c r="AD21">
        <v>28.571429999999999</v>
      </c>
      <c r="AE21" t="s">
        <v>696</v>
      </c>
      <c r="AF21">
        <v>161</v>
      </c>
      <c r="AG21">
        <v>56</v>
      </c>
      <c r="AH21">
        <v>28.571429999999999</v>
      </c>
      <c r="AI21" t="s">
        <v>453</v>
      </c>
      <c r="AJ21">
        <v>820</v>
      </c>
      <c r="AK21">
        <v>56</v>
      </c>
      <c r="AL21">
        <v>28.571429999999999</v>
      </c>
      <c r="AM21" t="s">
        <v>549</v>
      </c>
      <c r="AN21">
        <v>58</v>
      </c>
      <c r="AO21">
        <v>56</v>
      </c>
      <c r="AP21">
        <v>28.571429999999999</v>
      </c>
    </row>
    <row r="22" spans="1:42">
      <c r="A22" t="s">
        <v>292</v>
      </c>
      <c r="B22">
        <f>IF(C22 = GroundTruth!A22, 1, 0)</f>
        <v>0</v>
      </c>
      <c r="C22" t="s">
        <v>665</v>
      </c>
      <c r="D22">
        <v>236</v>
      </c>
      <c r="E22">
        <v>82</v>
      </c>
      <c r="F22">
        <v>24.40476</v>
      </c>
      <c r="G22" t="s">
        <v>519</v>
      </c>
      <c r="H22">
        <v>589</v>
      </c>
      <c r="I22">
        <v>86</v>
      </c>
      <c r="J22">
        <v>25.59524</v>
      </c>
      <c r="K22" t="s">
        <v>665</v>
      </c>
      <c r="L22">
        <v>634</v>
      </c>
      <c r="M22">
        <v>86</v>
      </c>
      <c r="N22">
        <v>25.59524</v>
      </c>
      <c r="O22" t="s">
        <v>571</v>
      </c>
      <c r="P22">
        <v>645</v>
      </c>
      <c r="Q22">
        <v>86</v>
      </c>
      <c r="R22">
        <v>25.59524</v>
      </c>
      <c r="S22" t="s">
        <v>671</v>
      </c>
      <c r="T22">
        <v>241</v>
      </c>
      <c r="U22">
        <v>86</v>
      </c>
      <c r="V22">
        <v>25.59524</v>
      </c>
      <c r="W22" t="s">
        <v>665</v>
      </c>
      <c r="X22">
        <v>36</v>
      </c>
      <c r="Y22">
        <v>88</v>
      </c>
      <c r="Z22">
        <v>26.190477000000001</v>
      </c>
      <c r="AA22" t="s">
        <v>479</v>
      </c>
      <c r="AB22">
        <v>545</v>
      </c>
      <c r="AC22">
        <v>89</v>
      </c>
      <c r="AD22">
        <v>26.488095999999999</v>
      </c>
      <c r="AE22" t="s">
        <v>379</v>
      </c>
      <c r="AF22">
        <v>430</v>
      </c>
      <c r="AG22">
        <v>89</v>
      </c>
      <c r="AH22">
        <v>26.488095999999999</v>
      </c>
      <c r="AI22" t="s">
        <v>697</v>
      </c>
      <c r="AJ22">
        <v>599</v>
      </c>
      <c r="AK22">
        <v>89</v>
      </c>
      <c r="AL22">
        <v>26.488095999999999</v>
      </c>
      <c r="AM22" t="s">
        <v>661</v>
      </c>
      <c r="AN22">
        <v>213</v>
      </c>
      <c r="AO22">
        <v>90</v>
      </c>
      <c r="AP22">
        <v>26.785713000000001</v>
      </c>
    </row>
    <row r="23" spans="1:42">
      <c r="A23" t="s">
        <v>297</v>
      </c>
      <c r="B23">
        <f>IF(C23 = GroundTruth!A23, 1, 0)</f>
        <v>0</v>
      </c>
      <c r="C23" t="s">
        <v>395</v>
      </c>
      <c r="D23">
        <v>303</v>
      </c>
      <c r="E23">
        <v>71</v>
      </c>
      <c r="F23">
        <v>29.957808</v>
      </c>
      <c r="G23" t="s">
        <v>195</v>
      </c>
      <c r="H23">
        <v>434</v>
      </c>
      <c r="I23">
        <v>72</v>
      </c>
      <c r="J23">
        <v>30.379745</v>
      </c>
      <c r="K23" t="s">
        <v>336</v>
      </c>
      <c r="L23">
        <v>261</v>
      </c>
      <c r="M23">
        <v>72</v>
      </c>
      <c r="N23">
        <v>30.379745</v>
      </c>
      <c r="O23" t="s">
        <v>514</v>
      </c>
      <c r="P23">
        <v>290</v>
      </c>
      <c r="Q23">
        <v>73</v>
      </c>
      <c r="R23">
        <v>30.801687000000001</v>
      </c>
      <c r="S23" t="s">
        <v>698</v>
      </c>
      <c r="T23">
        <v>501</v>
      </c>
      <c r="U23">
        <v>73</v>
      </c>
      <c r="V23">
        <v>30.801687000000001</v>
      </c>
      <c r="W23" t="s">
        <v>699</v>
      </c>
      <c r="X23">
        <v>630</v>
      </c>
      <c r="Y23">
        <v>73</v>
      </c>
      <c r="Z23">
        <v>30.801687000000001</v>
      </c>
      <c r="AA23" t="s">
        <v>700</v>
      </c>
      <c r="AB23">
        <v>335</v>
      </c>
      <c r="AC23">
        <v>73</v>
      </c>
      <c r="AD23">
        <v>30.801687000000001</v>
      </c>
      <c r="AE23" t="s">
        <v>463</v>
      </c>
      <c r="AF23">
        <v>792</v>
      </c>
      <c r="AG23">
        <v>73</v>
      </c>
      <c r="AH23">
        <v>30.801687000000001</v>
      </c>
      <c r="AI23" t="s">
        <v>162</v>
      </c>
      <c r="AJ23">
        <v>256</v>
      </c>
      <c r="AK23">
        <v>73</v>
      </c>
      <c r="AL23">
        <v>30.801687000000001</v>
      </c>
      <c r="AM23" t="s">
        <v>247</v>
      </c>
      <c r="AN23">
        <v>302</v>
      </c>
      <c r="AO23">
        <v>74</v>
      </c>
      <c r="AP23">
        <v>31.223627</v>
      </c>
    </row>
    <row r="24" spans="1:42">
      <c r="A24" t="s">
        <v>303</v>
      </c>
      <c r="B24">
        <f>IF(C24 = GroundTruth!A24, 1, 0)</f>
        <v>0</v>
      </c>
      <c r="C24" t="s">
        <v>701</v>
      </c>
      <c r="D24">
        <v>67</v>
      </c>
      <c r="E24">
        <v>108</v>
      </c>
      <c r="F24">
        <v>32.727271999999999</v>
      </c>
      <c r="G24" t="s">
        <v>664</v>
      </c>
      <c r="H24">
        <v>690</v>
      </c>
      <c r="I24">
        <v>109</v>
      </c>
      <c r="J24">
        <v>33.030304000000001</v>
      </c>
      <c r="K24" t="s">
        <v>304</v>
      </c>
      <c r="L24">
        <v>83</v>
      </c>
      <c r="M24">
        <v>110</v>
      </c>
      <c r="N24">
        <v>33.333336000000003</v>
      </c>
      <c r="O24" t="s">
        <v>309</v>
      </c>
      <c r="P24">
        <v>685</v>
      </c>
      <c r="Q24">
        <v>110</v>
      </c>
      <c r="R24">
        <v>33.333336000000003</v>
      </c>
      <c r="S24" t="s">
        <v>666</v>
      </c>
      <c r="T24">
        <v>771</v>
      </c>
      <c r="U24">
        <v>111</v>
      </c>
      <c r="V24">
        <v>33.636364</v>
      </c>
      <c r="W24" t="s">
        <v>336</v>
      </c>
      <c r="X24">
        <v>104</v>
      </c>
      <c r="Y24">
        <v>111</v>
      </c>
      <c r="Z24">
        <v>33.636364</v>
      </c>
      <c r="AA24" t="s">
        <v>395</v>
      </c>
      <c r="AB24">
        <v>303</v>
      </c>
      <c r="AC24">
        <v>111</v>
      </c>
      <c r="AD24">
        <v>33.636364</v>
      </c>
      <c r="AE24" t="s">
        <v>138</v>
      </c>
      <c r="AF24">
        <v>800</v>
      </c>
      <c r="AG24">
        <v>111</v>
      </c>
      <c r="AH24">
        <v>33.636364</v>
      </c>
      <c r="AI24" t="s">
        <v>336</v>
      </c>
      <c r="AJ24">
        <v>104</v>
      </c>
      <c r="AK24">
        <v>111</v>
      </c>
      <c r="AL24">
        <v>33.636364</v>
      </c>
      <c r="AM24" t="s">
        <v>474</v>
      </c>
      <c r="AN24">
        <v>47</v>
      </c>
      <c r="AO24">
        <v>111</v>
      </c>
      <c r="AP24">
        <v>33.636364</v>
      </c>
    </row>
    <row r="25" spans="1:42">
      <c r="A25" t="s">
        <v>934</v>
      </c>
      <c r="B25">
        <f>IF(C25 = GroundTruth!A25, 1, 0)</f>
        <v>0</v>
      </c>
      <c r="C25" t="s">
        <v>552</v>
      </c>
      <c r="D25">
        <v>114</v>
      </c>
      <c r="E25">
        <v>54</v>
      </c>
      <c r="F25">
        <v>31.395350000000001</v>
      </c>
      <c r="G25" t="s">
        <v>105</v>
      </c>
      <c r="H25">
        <v>54</v>
      </c>
      <c r="I25">
        <v>55</v>
      </c>
      <c r="J25">
        <v>31.976744</v>
      </c>
      <c r="K25" t="s">
        <v>725</v>
      </c>
      <c r="L25">
        <v>95</v>
      </c>
      <c r="M25">
        <v>55</v>
      </c>
      <c r="N25">
        <v>31.976744</v>
      </c>
      <c r="O25" t="s">
        <v>660</v>
      </c>
      <c r="P25">
        <v>518</v>
      </c>
      <c r="Q25">
        <v>55</v>
      </c>
      <c r="R25">
        <v>31.976744</v>
      </c>
      <c r="S25" t="s">
        <v>711</v>
      </c>
      <c r="T25">
        <v>177</v>
      </c>
      <c r="U25">
        <v>55</v>
      </c>
      <c r="V25">
        <v>31.976744</v>
      </c>
      <c r="W25" t="s">
        <v>661</v>
      </c>
      <c r="X25">
        <v>213</v>
      </c>
      <c r="Y25">
        <v>55</v>
      </c>
      <c r="Z25">
        <v>31.976744</v>
      </c>
      <c r="AA25" t="s">
        <v>681</v>
      </c>
      <c r="AB25">
        <v>144</v>
      </c>
      <c r="AC25">
        <v>56</v>
      </c>
      <c r="AD25">
        <v>32.558140000000002</v>
      </c>
      <c r="AE25" t="s">
        <v>664</v>
      </c>
      <c r="AF25">
        <v>690</v>
      </c>
      <c r="AG25">
        <v>56</v>
      </c>
      <c r="AH25">
        <v>32.558140000000002</v>
      </c>
      <c r="AI25" t="s">
        <v>636</v>
      </c>
      <c r="AJ25">
        <v>557</v>
      </c>
      <c r="AK25">
        <v>56</v>
      </c>
      <c r="AL25">
        <v>32.558140000000002</v>
      </c>
      <c r="AM25" t="s">
        <v>693</v>
      </c>
      <c r="AN25">
        <v>307</v>
      </c>
      <c r="AO25">
        <v>56</v>
      </c>
      <c r="AP25">
        <v>32.558140000000002</v>
      </c>
    </row>
    <row r="26" spans="1:42">
      <c r="A26" t="s">
        <v>311</v>
      </c>
      <c r="B26">
        <f>IF(C26 = GroundTruth!A26, 1, 0)</f>
        <v>1</v>
      </c>
      <c r="C26" t="s">
        <v>312</v>
      </c>
      <c r="D26">
        <v>71</v>
      </c>
      <c r="E26">
        <v>91</v>
      </c>
      <c r="F26">
        <v>29.738564</v>
      </c>
      <c r="G26" t="s">
        <v>527</v>
      </c>
      <c r="H26">
        <v>516</v>
      </c>
      <c r="I26">
        <v>102</v>
      </c>
      <c r="J26">
        <v>33.333336000000003</v>
      </c>
      <c r="K26" t="s">
        <v>313</v>
      </c>
      <c r="L26">
        <v>477</v>
      </c>
      <c r="M26">
        <v>103</v>
      </c>
      <c r="N26">
        <v>33.660133000000002</v>
      </c>
      <c r="O26" t="s">
        <v>536</v>
      </c>
      <c r="P26">
        <v>431</v>
      </c>
      <c r="Q26">
        <v>106</v>
      </c>
      <c r="R26">
        <v>34.640521999999997</v>
      </c>
      <c r="S26" t="s">
        <v>702</v>
      </c>
      <c r="T26">
        <v>356</v>
      </c>
      <c r="U26">
        <v>107</v>
      </c>
      <c r="V26">
        <v>34.967320000000001</v>
      </c>
      <c r="W26" t="s">
        <v>703</v>
      </c>
      <c r="X26">
        <v>94</v>
      </c>
      <c r="Y26">
        <v>108</v>
      </c>
      <c r="Z26">
        <v>35.294117</v>
      </c>
      <c r="AA26" t="s">
        <v>704</v>
      </c>
      <c r="AB26">
        <v>539</v>
      </c>
      <c r="AC26">
        <v>108</v>
      </c>
      <c r="AD26">
        <v>35.294117</v>
      </c>
      <c r="AE26" t="s">
        <v>705</v>
      </c>
      <c r="AF26">
        <v>193</v>
      </c>
      <c r="AG26">
        <v>108</v>
      </c>
      <c r="AH26">
        <v>35.294117</v>
      </c>
      <c r="AI26" t="s">
        <v>159</v>
      </c>
      <c r="AJ26">
        <v>227</v>
      </c>
      <c r="AK26">
        <v>108</v>
      </c>
      <c r="AL26">
        <v>35.294117</v>
      </c>
      <c r="AM26" t="s">
        <v>527</v>
      </c>
      <c r="AN26">
        <v>516</v>
      </c>
      <c r="AO26">
        <v>109</v>
      </c>
      <c r="AP26">
        <v>35.620913999999999</v>
      </c>
    </row>
    <row r="27" spans="1:42">
      <c r="A27" t="s">
        <v>318</v>
      </c>
      <c r="B27">
        <f>IF(C27 = GroundTruth!A27, 1, 0)</f>
        <v>0</v>
      </c>
      <c r="C27" t="s">
        <v>665</v>
      </c>
      <c r="D27">
        <v>236</v>
      </c>
      <c r="E27">
        <v>156</v>
      </c>
      <c r="F27">
        <v>32.032851999999998</v>
      </c>
      <c r="G27" t="s">
        <v>571</v>
      </c>
      <c r="H27">
        <v>645</v>
      </c>
      <c r="I27">
        <v>158</v>
      </c>
      <c r="J27">
        <v>32.443530000000003</v>
      </c>
      <c r="K27" t="s">
        <v>479</v>
      </c>
      <c r="L27">
        <v>545</v>
      </c>
      <c r="M27">
        <v>159</v>
      </c>
      <c r="N27">
        <v>32.648870000000002</v>
      </c>
      <c r="O27" t="s">
        <v>519</v>
      </c>
      <c r="P27">
        <v>589</v>
      </c>
      <c r="Q27">
        <v>161</v>
      </c>
      <c r="R27">
        <v>33.059547000000002</v>
      </c>
      <c r="S27" t="s">
        <v>519</v>
      </c>
      <c r="T27">
        <v>589</v>
      </c>
      <c r="U27">
        <v>163</v>
      </c>
      <c r="V27">
        <v>33.470225999999997</v>
      </c>
      <c r="W27" t="s">
        <v>665</v>
      </c>
      <c r="X27">
        <v>634</v>
      </c>
      <c r="Y27">
        <v>163</v>
      </c>
      <c r="Z27">
        <v>33.470225999999997</v>
      </c>
      <c r="AA27" t="s">
        <v>664</v>
      </c>
      <c r="AB27">
        <v>690</v>
      </c>
      <c r="AC27">
        <v>164</v>
      </c>
      <c r="AD27">
        <v>33.675564000000001</v>
      </c>
      <c r="AE27" t="s">
        <v>666</v>
      </c>
      <c r="AF27">
        <v>771</v>
      </c>
      <c r="AG27">
        <v>164</v>
      </c>
      <c r="AH27">
        <v>33.675564000000001</v>
      </c>
      <c r="AI27" t="s">
        <v>212</v>
      </c>
      <c r="AJ27">
        <v>239</v>
      </c>
      <c r="AK27">
        <v>164</v>
      </c>
      <c r="AL27">
        <v>33.675564000000001</v>
      </c>
      <c r="AM27" t="s">
        <v>236</v>
      </c>
      <c r="AN27">
        <v>312</v>
      </c>
      <c r="AO27">
        <v>164</v>
      </c>
      <c r="AP27">
        <v>33.675564000000001</v>
      </c>
    </row>
    <row r="28" spans="1:42">
      <c r="A28" t="s">
        <v>324</v>
      </c>
      <c r="B28">
        <f>IF(C28 = GroundTruth!A28, 1, 0)</f>
        <v>0</v>
      </c>
      <c r="C28" t="s">
        <v>706</v>
      </c>
      <c r="D28">
        <v>337</v>
      </c>
      <c r="E28">
        <v>58</v>
      </c>
      <c r="F28">
        <v>29.591837000000002</v>
      </c>
      <c r="G28" t="s">
        <v>394</v>
      </c>
      <c r="H28">
        <v>597</v>
      </c>
      <c r="I28">
        <v>58</v>
      </c>
      <c r="J28">
        <v>29.591837000000002</v>
      </c>
      <c r="K28" t="s">
        <v>571</v>
      </c>
      <c r="L28">
        <v>644</v>
      </c>
      <c r="M28">
        <v>58</v>
      </c>
      <c r="N28">
        <v>29.591837000000002</v>
      </c>
      <c r="O28" t="s">
        <v>479</v>
      </c>
      <c r="P28">
        <v>545</v>
      </c>
      <c r="Q28">
        <v>59</v>
      </c>
      <c r="R28">
        <v>30.102041</v>
      </c>
      <c r="S28" t="s">
        <v>461</v>
      </c>
      <c r="T28">
        <v>553</v>
      </c>
      <c r="U28">
        <v>59</v>
      </c>
      <c r="V28">
        <v>30.102041</v>
      </c>
      <c r="W28" t="s">
        <v>614</v>
      </c>
      <c r="X28">
        <v>531</v>
      </c>
      <c r="Y28">
        <v>59</v>
      </c>
      <c r="Z28">
        <v>30.102041</v>
      </c>
      <c r="AA28" t="s">
        <v>178</v>
      </c>
      <c r="AB28">
        <v>148</v>
      </c>
      <c r="AC28">
        <v>59</v>
      </c>
      <c r="AD28">
        <v>30.102041</v>
      </c>
      <c r="AE28" t="s">
        <v>665</v>
      </c>
      <c r="AF28">
        <v>236</v>
      </c>
      <c r="AG28">
        <v>59</v>
      </c>
      <c r="AH28">
        <v>30.102041</v>
      </c>
      <c r="AI28" t="s">
        <v>707</v>
      </c>
      <c r="AJ28">
        <v>555</v>
      </c>
      <c r="AK28">
        <v>60</v>
      </c>
      <c r="AL28">
        <v>30.612245999999999</v>
      </c>
      <c r="AM28" t="s">
        <v>180</v>
      </c>
      <c r="AN28">
        <v>126</v>
      </c>
      <c r="AO28">
        <v>60</v>
      </c>
      <c r="AP28">
        <v>30.612245999999999</v>
      </c>
    </row>
    <row r="29" spans="1:42">
      <c r="A29" t="s">
        <v>334</v>
      </c>
      <c r="B29">
        <f>IF(C29 = GroundTruth!A29, 1, 0)</f>
        <v>0</v>
      </c>
      <c r="C29" t="s">
        <v>665</v>
      </c>
      <c r="D29">
        <v>236</v>
      </c>
      <c r="E29">
        <v>85</v>
      </c>
      <c r="F29">
        <v>27.508091</v>
      </c>
      <c r="G29" t="s">
        <v>665</v>
      </c>
      <c r="H29">
        <v>634</v>
      </c>
      <c r="I29">
        <v>85</v>
      </c>
      <c r="J29">
        <v>27.508091</v>
      </c>
      <c r="K29" t="s">
        <v>669</v>
      </c>
      <c r="L29">
        <v>244</v>
      </c>
      <c r="M29">
        <v>87</v>
      </c>
      <c r="N29">
        <v>28.155338</v>
      </c>
      <c r="O29" t="s">
        <v>138</v>
      </c>
      <c r="P29">
        <v>800</v>
      </c>
      <c r="Q29">
        <v>87</v>
      </c>
      <c r="R29">
        <v>28.155338</v>
      </c>
      <c r="S29" t="s">
        <v>666</v>
      </c>
      <c r="T29">
        <v>771</v>
      </c>
      <c r="U29">
        <v>88</v>
      </c>
      <c r="V29">
        <v>28.478966</v>
      </c>
      <c r="W29" t="s">
        <v>6</v>
      </c>
      <c r="X29">
        <v>31</v>
      </c>
      <c r="Y29">
        <v>88</v>
      </c>
      <c r="Z29">
        <v>28.478966</v>
      </c>
      <c r="AA29" t="s">
        <v>665</v>
      </c>
      <c r="AB29">
        <v>36</v>
      </c>
      <c r="AC29">
        <v>89</v>
      </c>
      <c r="AD29">
        <v>28.802589999999999</v>
      </c>
      <c r="AE29" t="s">
        <v>669</v>
      </c>
      <c r="AF29">
        <v>244</v>
      </c>
      <c r="AG29">
        <v>90</v>
      </c>
      <c r="AH29">
        <v>29.126214999999998</v>
      </c>
      <c r="AI29" t="s">
        <v>677</v>
      </c>
      <c r="AJ29">
        <v>330</v>
      </c>
      <c r="AK29">
        <v>90</v>
      </c>
      <c r="AL29">
        <v>29.126214999999998</v>
      </c>
      <c r="AM29" t="s">
        <v>665</v>
      </c>
      <c r="AN29">
        <v>36</v>
      </c>
      <c r="AO29">
        <v>90</v>
      </c>
      <c r="AP29">
        <v>29.126214999999998</v>
      </c>
    </row>
    <row r="30" spans="1:42">
      <c r="A30" t="s">
        <v>339</v>
      </c>
      <c r="B30">
        <f>IF(C30 = GroundTruth!A30, 1, 0)</f>
        <v>0</v>
      </c>
      <c r="C30" t="s">
        <v>665</v>
      </c>
      <c r="D30">
        <v>634</v>
      </c>
      <c r="E30">
        <v>96</v>
      </c>
      <c r="F30">
        <v>32.214764000000002</v>
      </c>
      <c r="G30" t="s">
        <v>636</v>
      </c>
      <c r="H30">
        <v>557</v>
      </c>
      <c r="I30">
        <v>97</v>
      </c>
      <c r="J30">
        <v>32.550334999999997</v>
      </c>
      <c r="K30" t="s">
        <v>247</v>
      </c>
      <c r="L30">
        <v>302</v>
      </c>
      <c r="M30">
        <v>98</v>
      </c>
      <c r="N30">
        <v>32.885905999999999</v>
      </c>
      <c r="O30" t="s">
        <v>673</v>
      </c>
      <c r="P30">
        <v>257</v>
      </c>
      <c r="Q30">
        <v>98</v>
      </c>
      <c r="R30">
        <v>32.885905999999999</v>
      </c>
      <c r="S30" t="s">
        <v>519</v>
      </c>
      <c r="T30">
        <v>589</v>
      </c>
      <c r="U30">
        <v>99</v>
      </c>
      <c r="V30">
        <v>33.221477999999998</v>
      </c>
      <c r="W30" t="s">
        <v>506</v>
      </c>
      <c r="X30">
        <v>590</v>
      </c>
      <c r="Y30">
        <v>99</v>
      </c>
      <c r="Z30">
        <v>33.221477999999998</v>
      </c>
      <c r="AA30" t="s">
        <v>681</v>
      </c>
      <c r="AB30">
        <v>144</v>
      </c>
      <c r="AC30">
        <v>99</v>
      </c>
      <c r="AD30">
        <v>33.221477999999998</v>
      </c>
      <c r="AE30" t="s">
        <v>680</v>
      </c>
      <c r="AF30">
        <v>632</v>
      </c>
      <c r="AG30">
        <v>99</v>
      </c>
      <c r="AH30">
        <v>33.221477999999998</v>
      </c>
      <c r="AI30" t="s">
        <v>309</v>
      </c>
      <c r="AJ30">
        <v>179</v>
      </c>
      <c r="AK30">
        <v>99</v>
      </c>
      <c r="AL30">
        <v>33.221477999999998</v>
      </c>
      <c r="AM30" t="s">
        <v>331</v>
      </c>
      <c r="AN30">
        <v>681</v>
      </c>
      <c r="AO30">
        <v>99</v>
      </c>
      <c r="AP30">
        <v>33.221477999999998</v>
      </c>
    </row>
    <row r="31" spans="1:42">
      <c r="A31" t="s">
        <v>344</v>
      </c>
      <c r="B31">
        <f>IF(C31 = GroundTruth!A31, 1, 0)</f>
        <v>0</v>
      </c>
      <c r="C31" t="s">
        <v>665</v>
      </c>
      <c r="D31">
        <v>236</v>
      </c>
      <c r="E31">
        <v>163</v>
      </c>
      <c r="F31">
        <v>28.646750000000001</v>
      </c>
      <c r="G31" t="s">
        <v>461</v>
      </c>
      <c r="H31">
        <v>553</v>
      </c>
      <c r="I31">
        <v>169</v>
      </c>
      <c r="J31">
        <v>29.701229999999999</v>
      </c>
      <c r="K31" t="s">
        <v>571</v>
      </c>
      <c r="L31">
        <v>645</v>
      </c>
      <c r="M31">
        <v>169</v>
      </c>
      <c r="N31">
        <v>29.701229999999999</v>
      </c>
      <c r="O31" t="s">
        <v>461</v>
      </c>
      <c r="P31">
        <v>553</v>
      </c>
      <c r="Q31">
        <v>176</v>
      </c>
      <c r="R31">
        <v>30.931457999999999</v>
      </c>
      <c r="S31" t="s">
        <v>571</v>
      </c>
      <c r="T31">
        <v>644</v>
      </c>
      <c r="U31">
        <v>176</v>
      </c>
      <c r="V31">
        <v>30.931457999999999</v>
      </c>
      <c r="W31" t="s">
        <v>327</v>
      </c>
      <c r="X31">
        <v>311</v>
      </c>
      <c r="Y31">
        <v>176</v>
      </c>
      <c r="Z31">
        <v>30.931457999999999</v>
      </c>
      <c r="AA31" t="s">
        <v>396</v>
      </c>
      <c r="AB31">
        <v>203</v>
      </c>
      <c r="AC31">
        <v>177</v>
      </c>
      <c r="AD31">
        <v>31.107203999999999</v>
      </c>
      <c r="AE31" t="s">
        <v>519</v>
      </c>
      <c r="AF31">
        <v>589</v>
      </c>
      <c r="AG31">
        <v>177</v>
      </c>
      <c r="AH31">
        <v>31.107203999999999</v>
      </c>
      <c r="AI31" t="s">
        <v>519</v>
      </c>
      <c r="AJ31">
        <v>589</v>
      </c>
      <c r="AK31">
        <v>177</v>
      </c>
      <c r="AL31">
        <v>31.107203999999999</v>
      </c>
      <c r="AM31" t="s">
        <v>479</v>
      </c>
      <c r="AN31">
        <v>545</v>
      </c>
      <c r="AO31">
        <v>178</v>
      </c>
      <c r="AP31">
        <v>31.282952999999999</v>
      </c>
    </row>
    <row r="32" spans="1:42">
      <c r="A32" t="s">
        <v>347</v>
      </c>
      <c r="B32">
        <f>IF(C32 = GroundTruth!A32, 1, 0)</f>
        <v>0</v>
      </c>
      <c r="C32" t="s">
        <v>697</v>
      </c>
      <c r="D32">
        <v>599</v>
      </c>
      <c r="E32">
        <v>84</v>
      </c>
      <c r="F32">
        <v>31.939163000000001</v>
      </c>
      <c r="G32" t="s">
        <v>708</v>
      </c>
      <c r="H32">
        <v>250</v>
      </c>
      <c r="I32">
        <v>87</v>
      </c>
      <c r="J32">
        <v>33.07985</v>
      </c>
      <c r="K32" t="s">
        <v>348</v>
      </c>
      <c r="L32">
        <v>560</v>
      </c>
      <c r="M32">
        <v>88</v>
      </c>
      <c r="N32">
        <v>33.460075000000003</v>
      </c>
      <c r="O32" t="s">
        <v>709</v>
      </c>
      <c r="P32">
        <v>62</v>
      </c>
      <c r="Q32">
        <v>88</v>
      </c>
      <c r="R32">
        <v>33.460075000000003</v>
      </c>
      <c r="S32" t="s">
        <v>710</v>
      </c>
      <c r="T32">
        <v>156</v>
      </c>
      <c r="U32">
        <v>88</v>
      </c>
      <c r="V32">
        <v>33.460075000000003</v>
      </c>
      <c r="W32" t="s">
        <v>519</v>
      </c>
      <c r="X32">
        <v>589</v>
      </c>
      <c r="Y32">
        <v>88</v>
      </c>
      <c r="Z32">
        <v>33.460075000000003</v>
      </c>
      <c r="AA32" t="s">
        <v>711</v>
      </c>
      <c r="AB32">
        <v>177</v>
      </c>
      <c r="AC32">
        <v>88</v>
      </c>
      <c r="AD32">
        <v>33.460075000000003</v>
      </c>
      <c r="AE32" t="s">
        <v>81</v>
      </c>
      <c r="AF32">
        <v>2</v>
      </c>
      <c r="AG32">
        <v>88</v>
      </c>
      <c r="AH32">
        <v>33.460075000000003</v>
      </c>
      <c r="AI32" t="s">
        <v>138</v>
      </c>
      <c r="AJ32">
        <v>800</v>
      </c>
      <c r="AK32">
        <v>88</v>
      </c>
      <c r="AL32">
        <v>33.460075000000003</v>
      </c>
      <c r="AM32" t="s">
        <v>32</v>
      </c>
      <c r="AN32">
        <v>321</v>
      </c>
      <c r="AO32">
        <v>88</v>
      </c>
      <c r="AP32">
        <v>33.460075000000003</v>
      </c>
    </row>
    <row r="33" spans="1:42">
      <c r="A33" t="s">
        <v>354</v>
      </c>
      <c r="B33">
        <f>IF(C33 = GroundTruth!A33, 1, 0)</f>
        <v>1</v>
      </c>
      <c r="C33" t="s">
        <v>245</v>
      </c>
      <c r="D33">
        <v>281</v>
      </c>
      <c r="E33">
        <v>62</v>
      </c>
      <c r="F33">
        <v>27.927928999999999</v>
      </c>
      <c r="G33" t="s">
        <v>681</v>
      </c>
      <c r="H33">
        <v>144</v>
      </c>
      <c r="I33">
        <v>64</v>
      </c>
      <c r="J33">
        <v>28.828828999999999</v>
      </c>
      <c r="K33" t="s">
        <v>407</v>
      </c>
      <c r="L33">
        <v>657</v>
      </c>
      <c r="M33">
        <v>64</v>
      </c>
      <c r="N33">
        <v>28.828828999999999</v>
      </c>
      <c r="O33" t="s">
        <v>712</v>
      </c>
      <c r="P33">
        <v>456</v>
      </c>
      <c r="Q33">
        <v>65</v>
      </c>
      <c r="R33">
        <v>29.27928</v>
      </c>
      <c r="S33" t="s">
        <v>683</v>
      </c>
      <c r="T33">
        <v>488</v>
      </c>
      <c r="U33">
        <v>65</v>
      </c>
      <c r="V33">
        <v>29.27928</v>
      </c>
      <c r="W33" t="s">
        <v>639</v>
      </c>
      <c r="X33">
        <v>127</v>
      </c>
      <c r="Y33">
        <v>65</v>
      </c>
      <c r="Z33">
        <v>29.27928</v>
      </c>
      <c r="AA33" t="s">
        <v>713</v>
      </c>
      <c r="AB33">
        <v>37</v>
      </c>
      <c r="AC33">
        <v>66</v>
      </c>
      <c r="AD33">
        <v>29.72973</v>
      </c>
      <c r="AE33" t="s">
        <v>714</v>
      </c>
      <c r="AF33">
        <v>100</v>
      </c>
      <c r="AG33">
        <v>66</v>
      </c>
      <c r="AH33">
        <v>29.72973</v>
      </c>
      <c r="AI33" t="s">
        <v>713</v>
      </c>
      <c r="AJ33">
        <v>730</v>
      </c>
      <c r="AK33">
        <v>66</v>
      </c>
      <c r="AL33">
        <v>29.72973</v>
      </c>
      <c r="AM33" t="s">
        <v>715</v>
      </c>
      <c r="AN33">
        <v>351</v>
      </c>
      <c r="AO33">
        <v>66</v>
      </c>
      <c r="AP33">
        <v>29.72973</v>
      </c>
    </row>
    <row r="34" spans="1:42">
      <c r="A34" t="s">
        <v>358</v>
      </c>
      <c r="B34">
        <f>IF(C34 = GroundTruth!A34, 1, 0)</f>
        <v>1</v>
      </c>
      <c r="C34" t="s">
        <v>245</v>
      </c>
      <c r="D34">
        <v>281</v>
      </c>
      <c r="E34">
        <v>51</v>
      </c>
      <c r="F34">
        <v>23.831776000000001</v>
      </c>
      <c r="G34" t="s">
        <v>212</v>
      </c>
      <c r="H34">
        <v>239</v>
      </c>
      <c r="I34">
        <v>62</v>
      </c>
      <c r="J34">
        <v>28.971962000000001</v>
      </c>
      <c r="K34" t="s">
        <v>461</v>
      </c>
      <c r="L34">
        <v>553</v>
      </c>
      <c r="M34">
        <v>63</v>
      </c>
      <c r="N34">
        <v>29.439253000000001</v>
      </c>
      <c r="O34" t="s">
        <v>592</v>
      </c>
      <c r="P34">
        <v>34</v>
      </c>
      <c r="Q34">
        <v>63</v>
      </c>
      <c r="R34">
        <v>29.439253000000001</v>
      </c>
      <c r="S34" t="s">
        <v>250</v>
      </c>
      <c r="T34">
        <v>231</v>
      </c>
      <c r="U34">
        <v>63</v>
      </c>
      <c r="V34">
        <v>29.439253000000001</v>
      </c>
      <c r="W34" t="s">
        <v>716</v>
      </c>
      <c r="X34">
        <v>39</v>
      </c>
      <c r="Y34">
        <v>64</v>
      </c>
      <c r="Z34">
        <v>29.906542000000002</v>
      </c>
      <c r="AA34" t="s">
        <v>639</v>
      </c>
      <c r="AB34">
        <v>127</v>
      </c>
      <c r="AC34">
        <v>64</v>
      </c>
      <c r="AD34">
        <v>29.906542000000002</v>
      </c>
      <c r="AE34" t="s">
        <v>198</v>
      </c>
      <c r="AF34">
        <v>140</v>
      </c>
      <c r="AG34">
        <v>64</v>
      </c>
      <c r="AH34">
        <v>29.906542000000002</v>
      </c>
      <c r="AI34" t="s">
        <v>708</v>
      </c>
      <c r="AJ34">
        <v>250</v>
      </c>
      <c r="AK34">
        <v>64</v>
      </c>
      <c r="AL34">
        <v>29.906542000000002</v>
      </c>
      <c r="AM34" t="s">
        <v>673</v>
      </c>
      <c r="AN34">
        <v>257</v>
      </c>
      <c r="AO34">
        <v>64</v>
      </c>
      <c r="AP34">
        <v>29.906542000000002</v>
      </c>
    </row>
    <row r="35" spans="1:42">
      <c r="A35" t="s">
        <v>360</v>
      </c>
      <c r="B35">
        <f>IF(C35 = GroundTruth!A35, 1, 0)</f>
        <v>1</v>
      </c>
      <c r="C35" t="s">
        <v>361</v>
      </c>
      <c r="D35">
        <v>200</v>
      </c>
      <c r="E35">
        <v>107</v>
      </c>
      <c r="F35">
        <v>33.024692999999999</v>
      </c>
      <c r="G35" t="s">
        <v>717</v>
      </c>
      <c r="H35">
        <v>253</v>
      </c>
      <c r="I35">
        <v>109</v>
      </c>
      <c r="J35">
        <v>33.641975000000002</v>
      </c>
      <c r="K35" t="s">
        <v>718</v>
      </c>
      <c r="L35">
        <v>82</v>
      </c>
      <c r="M35">
        <v>109</v>
      </c>
      <c r="N35">
        <v>33.641975000000002</v>
      </c>
      <c r="O35" t="s">
        <v>178</v>
      </c>
      <c r="P35">
        <v>148</v>
      </c>
      <c r="Q35">
        <v>110</v>
      </c>
      <c r="R35">
        <v>33.950620000000001</v>
      </c>
      <c r="S35" t="s">
        <v>236</v>
      </c>
      <c r="T35">
        <v>312</v>
      </c>
      <c r="U35">
        <v>110</v>
      </c>
      <c r="V35">
        <v>33.950620000000001</v>
      </c>
      <c r="W35" t="s">
        <v>134</v>
      </c>
      <c r="X35">
        <v>364</v>
      </c>
      <c r="Y35">
        <v>110</v>
      </c>
      <c r="Z35">
        <v>33.950620000000001</v>
      </c>
      <c r="AA35" t="s">
        <v>139</v>
      </c>
      <c r="AB35">
        <v>381</v>
      </c>
      <c r="AC35">
        <v>110</v>
      </c>
      <c r="AD35">
        <v>33.950620000000001</v>
      </c>
      <c r="AE35" t="s">
        <v>591</v>
      </c>
      <c r="AF35">
        <v>322</v>
      </c>
      <c r="AG35">
        <v>111</v>
      </c>
      <c r="AH35">
        <v>34.259259999999998</v>
      </c>
      <c r="AI35" t="s">
        <v>236</v>
      </c>
      <c r="AJ35">
        <v>312</v>
      </c>
      <c r="AK35">
        <v>111</v>
      </c>
      <c r="AL35">
        <v>34.259259999999998</v>
      </c>
      <c r="AM35" t="s">
        <v>719</v>
      </c>
      <c r="AN35">
        <v>457</v>
      </c>
      <c r="AO35">
        <v>111</v>
      </c>
      <c r="AP35">
        <v>34.259259999999998</v>
      </c>
    </row>
    <row r="36" spans="1:42">
      <c r="A36" t="s">
        <v>366</v>
      </c>
      <c r="B36">
        <f>IF(C36 = GroundTruth!A36, 1, 0)</f>
        <v>0</v>
      </c>
      <c r="C36" t="s">
        <v>396</v>
      </c>
      <c r="D36">
        <v>203</v>
      </c>
      <c r="E36">
        <v>74</v>
      </c>
      <c r="F36">
        <v>27.81955</v>
      </c>
      <c r="G36" t="s">
        <v>379</v>
      </c>
      <c r="H36">
        <v>430</v>
      </c>
      <c r="I36">
        <v>76</v>
      </c>
      <c r="J36">
        <v>28.571429999999999</v>
      </c>
      <c r="K36" t="s">
        <v>670</v>
      </c>
      <c r="L36">
        <v>107</v>
      </c>
      <c r="M36">
        <v>77</v>
      </c>
      <c r="N36">
        <v>28.947368999999998</v>
      </c>
      <c r="O36" t="s">
        <v>720</v>
      </c>
      <c r="P36">
        <v>182</v>
      </c>
      <c r="Q36">
        <v>77</v>
      </c>
      <c r="R36">
        <v>28.947368999999998</v>
      </c>
      <c r="S36" t="s">
        <v>721</v>
      </c>
      <c r="T36">
        <v>339</v>
      </c>
      <c r="U36">
        <v>77</v>
      </c>
      <c r="V36">
        <v>28.947368999999998</v>
      </c>
      <c r="W36" t="s">
        <v>138</v>
      </c>
      <c r="X36">
        <v>800</v>
      </c>
      <c r="Y36">
        <v>78</v>
      </c>
      <c r="Z36">
        <v>29.323308999999998</v>
      </c>
      <c r="AA36" t="s">
        <v>134</v>
      </c>
      <c r="AB36">
        <v>364</v>
      </c>
      <c r="AC36">
        <v>78</v>
      </c>
      <c r="AD36">
        <v>29.323308999999998</v>
      </c>
      <c r="AE36" t="s">
        <v>341</v>
      </c>
      <c r="AF36">
        <v>529</v>
      </c>
      <c r="AG36">
        <v>78</v>
      </c>
      <c r="AH36">
        <v>29.323308999999998</v>
      </c>
      <c r="AI36" t="s">
        <v>665</v>
      </c>
      <c r="AJ36">
        <v>36</v>
      </c>
      <c r="AK36">
        <v>78</v>
      </c>
      <c r="AL36">
        <v>29.323308999999998</v>
      </c>
      <c r="AM36" t="s">
        <v>322</v>
      </c>
      <c r="AN36">
        <v>175</v>
      </c>
      <c r="AO36">
        <v>78</v>
      </c>
      <c r="AP36">
        <v>29.323308999999998</v>
      </c>
    </row>
    <row r="37" spans="1:42">
      <c r="A37" t="s">
        <v>372</v>
      </c>
      <c r="B37">
        <f>IF(C37 = GroundTruth!A37, 1, 0)</f>
        <v>0</v>
      </c>
      <c r="C37" t="s">
        <v>665</v>
      </c>
      <c r="D37">
        <v>36</v>
      </c>
      <c r="E37">
        <v>80</v>
      </c>
      <c r="F37">
        <v>28.673836000000001</v>
      </c>
      <c r="G37" t="s">
        <v>396</v>
      </c>
      <c r="H37">
        <v>203</v>
      </c>
      <c r="I37">
        <v>80</v>
      </c>
      <c r="J37">
        <v>28.673836000000001</v>
      </c>
      <c r="K37" t="s">
        <v>688</v>
      </c>
      <c r="L37">
        <v>63</v>
      </c>
      <c r="M37">
        <v>81</v>
      </c>
      <c r="N37">
        <v>29.032257000000001</v>
      </c>
      <c r="O37" t="s">
        <v>336</v>
      </c>
      <c r="P37">
        <v>261</v>
      </c>
      <c r="Q37">
        <v>81</v>
      </c>
      <c r="R37">
        <v>29.032257000000001</v>
      </c>
      <c r="S37" t="s">
        <v>373</v>
      </c>
      <c r="T37">
        <v>142</v>
      </c>
      <c r="U37">
        <v>81</v>
      </c>
      <c r="V37">
        <v>29.032257000000001</v>
      </c>
      <c r="W37" t="s">
        <v>722</v>
      </c>
      <c r="X37">
        <v>189</v>
      </c>
      <c r="Y37">
        <v>81</v>
      </c>
      <c r="Z37">
        <v>29.032257000000001</v>
      </c>
      <c r="AA37" t="s">
        <v>138</v>
      </c>
      <c r="AB37">
        <v>237</v>
      </c>
      <c r="AC37">
        <v>81</v>
      </c>
      <c r="AD37">
        <v>29.032257000000001</v>
      </c>
      <c r="AE37" t="s">
        <v>671</v>
      </c>
      <c r="AF37">
        <v>241</v>
      </c>
      <c r="AG37">
        <v>81</v>
      </c>
      <c r="AH37">
        <v>29.032257000000001</v>
      </c>
      <c r="AI37" t="s">
        <v>555</v>
      </c>
      <c r="AJ37">
        <v>164</v>
      </c>
      <c r="AK37">
        <v>82</v>
      </c>
      <c r="AL37">
        <v>29.39068</v>
      </c>
      <c r="AM37" t="s">
        <v>515</v>
      </c>
      <c r="AN37">
        <v>222</v>
      </c>
      <c r="AO37">
        <v>82</v>
      </c>
      <c r="AP37">
        <v>29.39068</v>
      </c>
    </row>
    <row r="38" spans="1:42">
      <c r="A38" t="s">
        <v>377</v>
      </c>
      <c r="B38">
        <f>IF(C38 = GroundTruth!A38, 1, 0)</f>
        <v>0</v>
      </c>
      <c r="C38" t="s">
        <v>293</v>
      </c>
      <c r="D38">
        <v>85</v>
      </c>
      <c r="E38">
        <v>58</v>
      </c>
      <c r="F38">
        <v>28.855720000000002</v>
      </c>
      <c r="G38" t="s">
        <v>665</v>
      </c>
      <c r="H38">
        <v>36</v>
      </c>
      <c r="I38">
        <v>61</v>
      </c>
      <c r="J38">
        <v>30.348258999999999</v>
      </c>
      <c r="K38" t="s">
        <v>181</v>
      </c>
      <c r="L38">
        <v>512</v>
      </c>
      <c r="M38">
        <v>61</v>
      </c>
      <c r="N38">
        <v>30.348258999999999</v>
      </c>
      <c r="O38" t="s">
        <v>479</v>
      </c>
      <c r="P38">
        <v>545</v>
      </c>
      <c r="Q38">
        <v>61</v>
      </c>
      <c r="R38">
        <v>30.348258999999999</v>
      </c>
      <c r="S38" t="s">
        <v>503</v>
      </c>
      <c r="T38">
        <v>169</v>
      </c>
      <c r="U38">
        <v>61</v>
      </c>
      <c r="V38">
        <v>30.348258999999999</v>
      </c>
      <c r="W38" t="s">
        <v>723</v>
      </c>
      <c r="X38">
        <v>684</v>
      </c>
      <c r="Y38">
        <v>61</v>
      </c>
      <c r="Z38">
        <v>30.348258999999999</v>
      </c>
      <c r="AA38" t="s">
        <v>194</v>
      </c>
      <c r="AB38">
        <v>693</v>
      </c>
      <c r="AC38">
        <v>61</v>
      </c>
      <c r="AD38">
        <v>30.348258999999999</v>
      </c>
      <c r="AE38" t="s">
        <v>669</v>
      </c>
      <c r="AF38">
        <v>244</v>
      </c>
      <c r="AG38">
        <v>61</v>
      </c>
      <c r="AH38">
        <v>30.348258999999999</v>
      </c>
      <c r="AI38" t="s">
        <v>571</v>
      </c>
      <c r="AJ38">
        <v>645</v>
      </c>
      <c r="AK38">
        <v>62</v>
      </c>
      <c r="AL38">
        <v>30.845770000000002</v>
      </c>
      <c r="AM38" t="s">
        <v>309</v>
      </c>
      <c r="AN38">
        <v>685</v>
      </c>
      <c r="AO38">
        <v>62</v>
      </c>
      <c r="AP38">
        <v>30.845770000000002</v>
      </c>
    </row>
    <row r="39" spans="1:42">
      <c r="A39" t="s">
        <v>382</v>
      </c>
      <c r="B39">
        <f>IF(C39 = GroundTruth!A39, 1, 0)</f>
        <v>0</v>
      </c>
      <c r="C39" t="s">
        <v>456</v>
      </c>
      <c r="D39">
        <v>155</v>
      </c>
      <c r="E39">
        <v>124</v>
      </c>
      <c r="F39">
        <v>35.734870000000001</v>
      </c>
      <c r="G39" t="s">
        <v>337</v>
      </c>
      <c r="H39">
        <v>628</v>
      </c>
      <c r="I39">
        <v>127</v>
      </c>
      <c r="J39">
        <v>36.599426000000001</v>
      </c>
      <c r="K39" t="s">
        <v>675</v>
      </c>
      <c r="L39">
        <v>346</v>
      </c>
      <c r="M39">
        <v>127</v>
      </c>
      <c r="N39">
        <v>36.599426000000001</v>
      </c>
      <c r="O39" t="s">
        <v>462</v>
      </c>
      <c r="P39">
        <v>65</v>
      </c>
      <c r="Q39">
        <v>128</v>
      </c>
      <c r="R39">
        <v>36.887608</v>
      </c>
      <c r="S39" t="s">
        <v>579</v>
      </c>
      <c r="T39">
        <v>249</v>
      </c>
      <c r="U39">
        <v>128</v>
      </c>
      <c r="V39">
        <v>36.887608</v>
      </c>
      <c r="W39" t="s">
        <v>515</v>
      </c>
      <c r="X39">
        <v>222</v>
      </c>
      <c r="Y39">
        <v>129</v>
      </c>
      <c r="Z39">
        <v>37.175792999999999</v>
      </c>
      <c r="AA39" t="s">
        <v>163</v>
      </c>
      <c r="AB39">
        <v>40</v>
      </c>
      <c r="AC39">
        <v>129</v>
      </c>
      <c r="AD39">
        <v>37.175792999999999</v>
      </c>
      <c r="AE39" t="s">
        <v>519</v>
      </c>
      <c r="AF39">
        <v>589</v>
      </c>
      <c r="AG39">
        <v>129</v>
      </c>
      <c r="AH39">
        <v>37.175792999999999</v>
      </c>
      <c r="AI39" t="s">
        <v>291</v>
      </c>
      <c r="AJ39">
        <v>298</v>
      </c>
      <c r="AK39">
        <v>129</v>
      </c>
      <c r="AL39">
        <v>37.175792999999999</v>
      </c>
      <c r="AM39" t="s">
        <v>666</v>
      </c>
      <c r="AN39">
        <v>771</v>
      </c>
      <c r="AO39">
        <v>129</v>
      </c>
      <c r="AP39">
        <v>37.175792999999999</v>
      </c>
    </row>
    <row r="40" spans="1:42">
      <c r="A40" t="s">
        <v>385</v>
      </c>
      <c r="B40">
        <f>IF(C40 = GroundTruth!A40, 1, 0)</f>
        <v>0</v>
      </c>
      <c r="C40" t="s">
        <v>665</v>
      </c>
      <c r="D40">
        <v>236</v>
      </c>
      <c r="E40">
        <v>195</v>
      </c>
      <c r="F40">
        <v>30.373833000000001</v>
      </c>
      <c r="G40" t="s">
        <v>571</v>
      </c>
      <c r="H40">
        <v>645</v>
      </c>
      <c r="I40">
        <v>196</v>
      </c>
      <c r="J40">
        <v>30.529593999999999</v>
      </c>
      <c r="K40" t="s">
        <v>461</v>
      </c>
      <c r="L40">
        <v>553</v>
      </c>
      <c r="M40">
        <v>206</v>
      </c>
      <c r="N40">
        <v>32.087226999999999</v>
      </c>
      <c r="O40" t="s">
        <v>236</v>
      </c>
      <c r="P40">
        <v>312</v>
      </c>
      <c r="Q40">
        <v>206</v>
      </c>
      <c r="R40">
        <v>32.087226999999999</v>
      </c>
      <c r="S40" t="s">
        <v>461</v>
      </c>
      <c r="T40">
        <v>553</v>
      </c>
      <c r="U40">
        <v>207</v>
      </c>
      <c r="V40">
        <v>32.242989999999999</v>
      </c>
      <c r="W40" t="s">
        <v>479</v>
      </c>
      <c r="X40">
        <v>545</v>
      </c>
      <c r="Y40">
        <v>210</v>
      </c>
      <c r="Z40">
        <v>32.710279999999997</v>
      </c>
      <c r="AA40" t="s">
        <v>519</v>
      </c>
      <c r="AB40">
        <v>589</v>
      </c>
      <c r="AC40">
        <v>211</v>
      </c>
      <c r="AD40">
        <v>32.866042999999998</v>
      </c>
      <c r="AE40" t="s">
        <v>519</v>
      </c>
      <c r="AF40">
        <v>589</v>
      </c>
      <c r="AG40">
        <v>211</v>
      </c>
      <c r="AH40">
        <v>32.866042999999998</v>
      </c>
      <c r="AI40" t="s">
        <v>584</v>
      </c>
      <c r="AJ40">
        <v>50</v>
      </c>
      <c r="AK40">
        <v>211</v>
      </c>
      <c r="AL40">
        <v>32.866042999999998</v>
      </c>
      <c r="AM40" t="s">
        <v>236</v>
      </c>
      <c r="AN40">
        <v>312</v>
      </c>
      <c r="AO40">
        <v>212</v>
      </c>
      <c r="AP40">
        <v>33.021810000000002</v>
      </c>
    </row>
    <row r="41" spans="1:42">
      <c r="A41" t="s">
        <v>391</v>
      </c>
      <c r="B41">
        <f>IF(C41 = GroundTruth!A41, 1, 0)</f>
        <v>0</v>
      </c>
      <c r="C41" t="s">
        <v>681</v>
      </c>
      <c r="D41">
        <v>144</v>
      </c>
      <c r="E41">
        <v>111</v>
      </c>
      <c r="F41">
        <v>34.472050000000003</v>
      </c>
      <c r="G41" t="s">
        <v>665</v>
      </c>
      <c r="H41">
        <v>36</v>
      </c>
      <c r="I41">
        <v>112</v>
      </c>
      <c r="J41">
        <v>34.782608000000003</v>
      </c>
      <c r="K41" t="s">
        <v>392</v>
      </c>
      <c r="L41">
        <v>73</v>
      </c>
      <c r="M41">
        <v>112</v>
      </c>
      <c r="N41">
        <v>34.782608000000003</v>
      </c>
      <c r="O41" t="s">
        <v>456</v>
      </c>
      <c r="P41">
        <v>155</v>
      </c>
      <c r="Q41">
        <v>112</v>
      </c>
      <c r="R41">
        <v>34.782608000000003</v>
      </c>
      <c r="S41" t="s">
        <v>309</v>
      </c>
      <c r="T41">
        <v>685</v>
      </c>
      <c r="U41">
        <v>112</v>
      </c>
      <c r="V41">
        <v>34.782608000000003</v>
      </c>
      <c r="W41" t="s">
        <v>671</v>
      </c>
      <c r="X41">
        <v>241</v>
      </c>
      <c r="Y41">
        <v>113</v>
      </c>
      <c r="Z41">
        <v>35.093165999999997</v>
      </c>
      <c r="AA41" t="s">
        <v>708</v>
      </c>
      <c r="AB41">
        <v>250</v>
      </c>
      <c r="AC41">
        <v>113</v>
      </c>
      <c r="AD41">
        <v>35.093165999999997</v>
      </c>
      <c r="AE41" t="s">
        <v>724</v>
      </c>
      <c r="AF41">
        <v>91</v>
      </c>
      <c r="AG41">
        <v>113</v>
      </c>
      <c r="AH41">
        <v>35.093165999999997</v>
      </c>
      <c r="AI41" t="s">
        <v>474</v>
      </c>
      <c r="AJ41">
        <v>47</v>
      </c>
      <c r="AK41">
        <v>113</v>
      </c>
      <c r="AL41">
        <v>35.093165999999997</v>
      </c>
      <c r="AM41" t="s">
        <v>725</v>
      </c>
      <c r="AN41">
        <v>95</v>
      </c>
      <c r="AO41">
        <v>113</v>
      </c>
      <c r="AP41">
        <v>35.093165999999997</v>
      </c>
    </row>
    <row r="42" spans="1:42">
      <c r="A42" t="s">
        <v>397</v>
      </c>
      <c r="B42">
        <f>IF(C42 = GroundTruth!A42, 1, 0)</f>
        <v>1</v>
      </c>
      <c r="C42" t="s">
        <v>392</v>
      </c>
      <c r="D42">
        <v>73</v>
      </c>
      <c r="E42">
        <v>87</v>
      </c>
      <c r="F42">
        <v>31.751823000000002</v>
      </c>
      <c r="G42" t="s">
        <v>291</v>
      </c>
      <c r="H42">
        <v>298</v>
      </c>
      <c r="I42">
        <v>88</v>
      </c>
      <c r="J42">
        <v>32.116787000000002</v>
      </c>
      <c r="K42" t="s">
        <v>726</v>
      </c>
      <c r="L42">
        <v>578</v>
      </c>
      <c r="M42">
        <v>88</v>
      </c>
      <c r="N42">
        <v>32.116787000000002</v>
      </c>
      <c r="O42" t="s">
        <v>666</v>
      </c>
      <c r="P42">
        <v>771</v>
      </c>
      <c r="Q42">
        <v>88</v>
      </c>
      <c r="R42">
        <v>32.116787000000002</v>
      </c>
      <c r="S42" t="s">
        <v>672</v>
      </c>
      <c r="T42">
        <v>14</v>
      </c>
      <c r="U42">
        <v>88</v>
      </c>
      <c r="V42">
        <v>32.116787000000002</v>
      </c>
      <c r="W42" t="s">
        <v>336</v>
      </c>
      <c r="X42">
        <v>104</v>
      </c>
      <c r="Y42">
        <v>89</v>
      </c>
      <c r="Z42">
        <v>32.481749999999998</v>
      </c>
      <c r="AA42" t="s">
        <v>681</v>
      </c>
      <c r="AB42">
        <v>144</v>
      </c>
      <c r="AC42">
        <v>89</v>
      </c>
      <c r="AD42">
        <v>32.481749999999998</v>
      </c>
      <c r="AE42" t="s">
        <v>234</v>
      </c>
      <c r="AF42">
        <v>201</v>
      </c>
      <c r="AG42">
        <v>89</v>
      </c>
      <c r="AH42">
        <v>32.481749999999998</v>
      </c>
      <c r="AI42" t="s">
        <v>573</v>
      </c>
      <c r="AJ42">
        <v>218</v>
      </c>
      <c r="AK42">
        <v>89</v>
      </c>
      <c r="AL42">
        <v>32.481749999999998</v>
      </c>
      <c r="AM42" t="s">
        <v>727</v>
      </c>
      <c r="AN42">
        <v>342</v>
      </c>
      <c r="AO42">
        <v>89</v>
      </c>
      <c r="AP42">
        <v>32.481749999999998</v>
      </c>
    </row>
    <row r="43" spans="1:42">
      <c r="A43" t="s">
        <v>403</v>
      </c>
      <c r="B43">
        <f>IF(C43 = GroundTruth!A43, 1, 0)</f>
        <v>0</v>
      </c>
      <c r="C43" t="s">
        <v>379</v>
      </c>
      <c r="D43">
        <v>430</v>
      </c>
      <c r="E43">
        <v>97</v>
      </c>
      <c r="F43">
        <v>31.391584000000002</v>
      </c>
      <c r="G43" t="s">
        <v>682</v>
      </c>
      <c r="H43">
        <v>99</v>
      </c>
      <c r="I43">
        <v>100</v>
      </c>
      <c r="J43">
        <v>32.362456999999999</v>
      </c>
      <c r="K43" t="s">
        <v>178</v>
      </c>
      <c r="L43">
        <v>148</v>
      </c>
      <c r="M43">
        <v>101</v>
      </c>
      <c r="N43">
        <v>32.686084999999999</v>
      </c>
      <c r="O43" t="s">
        <v>665</v>
      </c>
      <c r="P43">
        <v>634</v>
      </c>
      <c r="Q43">
        <v>101</v>
      </c>
      <c r="R43">
        <v>32.686084999999999</v>
      </c>
      <c r="S43" t="s">
        <v>571</v>
      </c>
      <c r="T43">
        <v>644</v>
      </c>
      <c r="U43">
        <v>101</v>
      </c>
      <c r="V43">
        <v>32.686084999999999</v>
      </c>
      <c r="W43" t="s">
        <v>664</v>
      </c>
      <c r="X43">
        <v>690</v>
      </c>
      <c r="Y43">
        <v>102</v>
      </c>
      <c r="Z43">
        <v>33.009709999999998</v>
      </c>
      <c r="AA43" t="s">
        <v>672</v>
      </c>
      <c r="AB43">
        <v>14</v>
      </c>
      <c r="AC43">
        <v>102</v>
      </c>
      <c r="AD43">
        <v>33.009709999999998</v>
      </c>
      <c r="AE43" t="s">
        <v>336</v>
      </c>
      <c r="AF43">
        <v>261</v>
      </c>
      <c r="AG43">
        <v>102</v>
      </c>
      <c r="AH43">
        <v>33.009709999999998</v>
      </c>
      <c r="AI43" t="s">
        <v>479</v>
      </c>
      <c r="AJ43">
        <v>545</v>
      </c>
      <c r="AK43">
        <v>102</v>
      </c>
      <c r="AL43">
        <v>33.009709999999998</v>
      </c>
      <c r="AM43" t="s">
        <v>670</v>
      </c>
      <c r="AN43">
        <v>107</v>
      </c>
      <c r="AO43">
        <v>102</v>
      </c>
      <c r="AP43">
        <v>33.009709999999998</v>
      </c>
    </row>
    <row r="44" spans="1:42">
      <c r="A44" t="s">
        <v>408</v>
      </c>
      <c r="B44">
        <f>IF(C44 = GroundTruth!A44, 1, 0)</f>
        <v>0</v>
      </c>
      <c r="C44" t="s">
        <v>247</v>
      </c>
      <c r="D44">
        <v>302</v>
      </c>
      <c r="E44">
        <v>71</v>
      </c>
      <c r="F44">
        <v>26.691728999999999</v>
      </c>
      <c r="G44" t="s">
        <v>584</v>
      </c>
      <c r="H44">
        <v>50</v>
      </c>
      <c r="I44">
        <v>71</v>
      </c>
      <c r="J44">
        <v>26.691728999999999</v>
      </c>
      <c r="K44" t="s">
        <v>665</v>
      </c>
      <c r="L44">
        <v>634</v>
      </c>
      <c r="M44">
        <v>71</v>
      </c>
      <c r="N44">
        <v>26.691728999999999</v>
      </c>
      <c r="O44" t="s">
        <v>728</v>
      </c>
      <c r="P44">
        <v>794</v>
      </c>
      <c r="Q44">
        <v>71</v>
      </c>
      <c r="R44">
        <v>26.691728999999999</v>
      </c>
      <c r="S44" t="s">
        <v>409</v>
      </c>
      <c r="T44">
        <v>252</v>
      </c>
      <c r="U44">
        <v>71</v>
      </c>
      <c r="V44">
        <v>26.691728999999999</v>
      </c>
      <c r="W44" t="s">
        <v>453</v>
      </c>
      <c r="X44">
        <v>820</v>
      </c>
      <c r="Y44">
        <v>71</v>
      </c>
      <c r="Z44">
        <v>26.691728999999999</v>
      </c>
      <c r="AA44" t="s">
        <v>670</v>
      </c>
      <c r="AB44">
        <v>107</v>
      </c>
      <c r="AC44">
        <v>72</v>
      </c>
      <c r="AD44">
        <v>27.06767</v>
      </c>
      <c r="AE44" t="s">
        <v>700</v>
      </c>
      <c r="AF44">
        <v>335</v>
      </c>
      <c r="AG44">
        <v>72</v>
      </c>
      <c r="AH44">
        <v>27.06767</v>
      </c>
      <c r="AI44" t="s">
        <v>409</v>
      </c>
      <c r="AJ44">
        <v>252</v>
      </c>
      <c r="AK44">
        <v>72</v>
      </c>
      <c r="AL44">
        <v>27.06767</v>
      </c>
      <c r="AM44" t="s">
        <v>665</v>
      </c>
      <c r="AN44">
        <v>236</v>
      </c>
      <c r="AO44">
        <v>73</v>
      </c>
      <c r="AP44">
        <v>27.44361</v>
      </c>
    </row>
    <row r="45" spans="1:42">
      <c r="A45" t="s">
        <v>414</v>
      </c>
      <c r="B45">
        <f>IF(C45 = GroundTruth!A45, 1, 0)</f>
        <v>1</v>
      </c>
      <c r="C45" t="s">
        <v>415</v>
      </c>
      <c r="D45">
        <v>122</v>
      </c>
      <c r="E45">
        <v>67</v>
      </c>
      <c r="F45">
        <v>24.363636</v>
      </c>
      <c r="G45" t="s">
        <v>415</v>
      </c>
      <c r="H45">
        <v>122</v>
      </c>
      <c r="I45">
        <v>71</v>
      </c>
      <c r="J45">
        <v>25.818180000000002</v>
      </c>
      <c r="K45" t="s">
        <v>396</v>
      </c>
      <c r="L45">
        <v>203</v>
      </c>
      <c r="M45">
        <v>72</v>
      </c>
      <c r="N45">
        <v>26.181816000000001</v>
      </c>
      <c r="O45" t="s">
        <v>686</v>
      </c>
      <c r="P45">
        <v>338</v>
      </c>
      <c r="Q45">
        <v>75</v>
      </c>
      <c r="R45">
        <v>27.272728000000001</v>
      </c>
      <c r="S45" t="s">
        <v>407</v>
      </c>
      <c r="T45">
        <v>657</v>
      </c>
      <c r="U45">
        <v>76</v>
      </c>
      <c r="V45">
        <v>27.636364</v>
      </c>
      <c r="W45" t="s">
        <v>105</v>
      </c>
      <c r="X45">
        <v>54</v>
      </c>
      <c r="Y45">
        <v>77</v>
      </c>
      <c r="Z45">
        <v>28</v>
      </c>
      <c r="AA45" t="s">
        <v>697</v>
      </c>
      <c r="AB45">
        <v>599</v>
      </c>
      <c r="AC45">
        <v>77</v>
      </c>
      <c r="AD45">
        <v>28</v>
      </c>
      <c r="AE45" t="s">
        <v>671</v>
      </c>
      <c r="AF45">
        <v>241</v>
      </c>
      <c r="AG45">
        <v>77</v>
      </c>
      <c r="AH45">
        <v>28</v>
      </c>
      <c r="AI45" t="s">
        <v>138</v>
      </c>
      <c r="AJ45">
        <v>800</v>
      </c>
      <c r="AK45">
        <v>77</v>
      </c>
      <c r="AL45">
        <v>28</v>
      </c>
      <c r="AM45" t="s">
        <v>429</v>
      </c>
      <c r="AN45">
        <v>789</v>
      </c>
      <c r="AO45">
        <v>78</v>
      </c>
      <c r="AP45">
        <v>28.363636</v>
      </c>
    </row>
    <row r="46" spans="1:42">
      <c r="A46" t="s">
        <v>421</v>
      </c>
      <c r="B46">
        <f>IF(C46 = GroundTruth!A46, 1, 0)</f>
        <v>0</v>
      </c>
      <c r="C46" t="s">
        <v>665</v>
      </c>
      <c r="D46">
        <v>236</v>
      </c>
      <c r="E46">
        <v>215</v>
      </c>
      <c r="F46">
        <v>33.911670000000001</v>
      </c>
      <c r="G46" t="s">
        <v>396</v>
      </c>
      <c r="H46">
        <v>203</v>
      </c>
      <c r="I46">
        <v>217</v>
      </c>
      <c r="J46">
        <v>34.227130000000002</v>
      </c>
      <c r="K46" t="s">
        <v>584</v>
      </c>
      <c r="L46">
        <v>50</v>
      </c>
      <c r="M46">
        <v>218</v>
      </c>
      <c r="N46">
        <v>34.384856999999997</v>
      </c>
      <c r="O46" t="s">
        <v>571</v>
      </c>
      <c r="P46">
        <v>645</v>
      </c>
      <c r="Q46">
        <v>218</v>
      </c>
      <c r="R46">
        <v>34.384856999999997</v>
      </c>
      <c r="S46" t="s">
        <v>461</v>
      </c>
      <c r="T46">
        <v>553</v>
      </c>
      <c r="U46">
        <v>219</v>
      </c>
      <c r="V46">
        <v>34.542586999999997</v>
      </c>
      <c r="W46" t="s">
        <v>675</v>
      </c>
      <c r="X46">
        <v>346</v>
      </c>
      <c r="Y46">
        <v>219</v>
      </c>
      <c r="Z46">
        <v>34.542586999999997</v>
      </c>
      <c r="AA46" t="s">
        <v>336</v>
      </c>
      <c r="AB46">
        <v>104</v>
      </c>
      <c r="AC46">
        <v>222</v>
      </c>
      <c r="AD46">
        <v>35.015774</v>
      </c>
      <c r="AE46" t="s">
        <v>336</v>
      </c>
      <c r="AF46">
        <v>104</v>
      </c>
      <c r="AG46">
        <v>222</v>
      </c>
      <c r="AH46">
        <v>35.015774</v>
      </c>
      <c r="AI46" t="s">
        <v>236</v>
      </c>
      <c r="AJ46">
        <v>312</v>
      </c>
      <c r="AK46">
        <v>222</v>
      </c>
      <c r="AL46">
        <v>35.015774</v>
      </c>
      <c r="AM46" t="s">
        <v>519</v>
      </c>
      <c r="AN46">
        <v>589</v>
      </c>
      <c r="AO46">
        <v>223</v>
      </c>
      <c r="AP46">
        <v>35.173504000000001</v>
      </c>
    </row>
    <row r="47" spans="1:42">
      <c r="A47" t="s">
        <v>428</v>
      </c>
      <c r="B47">
        <f>IF(C47 = GroundTruth!A47, 1, 0)</f>
        <v>0</v>
      </c>
      <c r="C47" t="s">
        <v>701</v>
      </c>
      <c r="D47">
        <v>67</v>
      </c>
      <c r="E47">
        <v>69</v>
      </c>
      <c r="F47">
        <v>27.380953000000002</v>
      </c>
      <c r="G47" t="s">
        <v>725</v>
      </c>
      <c r="H47">
        <v>95</v>
      </c>
      <c r="I47">
        <v>69</v>
      </c>
      <c r="J47">
        <v>27.380953000000002</v>
      </c>
      <c r="K47" t="s">
        <v>155</v>
      </c>
      <c r="L47">
        <v>492</v>
      </c>
      <c r="M47">
        <v>70</v>
      </c>
      <c r="N47">
        <v>27.777778999999999</v>
      </c>
      <c r="O47" t="s">
        <v>683</v>
      </c>
      <c r="P47">
        <v>488</v>
      </c>
      <c r="Q47">
        <v>71</v>
      </c>
      <c r="R47">
        <v>28.174603000000001</v>
      </c>
      <c r="S47" t="s">
        <v>506</v>
      </c>
      <c r="T47">
        <v>590</v>
      </c>
      <c r="U47">
        <v>71</v>
      </c>
      <c r="V47">
        <v>28.174603000000001</v>
      </c>
      <c r="W47" t="s">
        <v>543</v>
      </c>
      <c r="X47">
        <v>234</v>
      </c>
      <c r="Y47">
        <v>72</v>
      </c>
      <c r="Z47">
        <v>28.571429999999999</v>
      </c>
      <c r="AA47" t="s">
        <v>479</v>
      </c>
      <c r="AB47">
        <v>545</v>
      </c>
      <c r="AC47">
        <v>72</v>
      </c>
      <c r="AD47">
        <v>28.571429999999999</v>
      </c>
      <c r="AE47" t="s">
        <v>634</v>
      </c>
      <c r="AF47">
        <v>686</v>
      </c>
      <c r="AG47">
        <v>72</v>
      </c>
      <c r="AH47">
        <v>28.571429999999999</v>
      </c>
      <c r="AI47" t="s">
        <v>664</v>
      </c>
      <c r="AJ47">
        <v>690</v>
      </c>
      <c r="AK47">
        <v>72</v>
      </c>
      <c r="AL47">
        <v>28.571429999999999</v>
      </c>
      <c r="AM47" t="s">
        <v>543</v>
      </c>
      <c r="AN47">
        <v>782</v>
      </c>
      <c r="AO47">
        <v>72</v>
      </c>
      <c r="AP47">
        <v>28.571429999999999</v>
      </c>
    </row>
    <row r="48" spans="1:42">
      <c r="A48" t="s">
        <v>430</v>
      </c>
      <c r="B48">
        <f>IF(C48 = GroundTruth!A48, 1, 0)</f>
        <v>0</v>
      </c>
      <c r="C48" t="s">
        <v>236</v>
      </c>
      <c r="D48">
        <v>312</v>
      </c>
      <c r="E48">
        <v>115</v>
      </c>
      <c r="F48">
        <v>38.079470000000001</v>
      </c>
      <c r="G48" t="s">
        <v>199</v>
      </c>
      <c r="H48">
        <v>68</v>
      </c>
      <c r="I48">
        <v>118</v>
      </c>
      <c r="J48">
        <v>39.072845000000001</v>
      </c>
      <c r="K48" t="s">
        <v>300</v>
      </c>
      <c r="L48">
        <v>221</v>
      </c>
      <c r="M48">
        <v>118</v>
      </c>
      <c r="N48">
        <v>39.072845000000001</v>
      </c>
      <c r="O48" t="s">
        <v>729</v>
      </c>
      <c r="P48">
        <v>587</v>
      </c>
      <c r="Q48">
        <v>118</v>
      </c>
      <c r="R48">
        <v>39.072845000000001</v>
      </c>
      <c r="S48" t="s">
        <v>462</v>
      </c>
      <c r="T48">
        <v>65</v>
      </c>
      <c r="U48">
        <v>118</v>
      </c>
      <c r="V48">
        <v>39.072845000000001</v>
      </c>
      <c r="W48" t="s">
        <v>236</v>
      </c>
      <c r="X48">
        <v>312</v>
      </c>
      <c r="Y48">
        <v>118</v>
      </c>
      <c r="Z48">
        <v>39.072845000000001</v>
      </c>
      <c r="AA48" t="s">
        <v>474</v>
      </c>
      <c r="AB48">
        <v>47</v>
      </c>
      <c r="AC48">
        <v>119</v>
      </c>
      <c r="AD48">
        <v>39.403973000000001</v>
      </c>
      <c r="AE48" t="s">
        <v>247</v>
      </c>
      <c r="AF48">
        <v>302</v>
      </c>
      <c r="AG48">
        <v>119</v>
      </c>
      <c r="AH48">
        <v>39.403973000000001</v>
      </c>
      <c r="AI48" t="s">
        <v>730</v>
      </c>
      <c r="AJ48">
        <v>94</v>
      </c>
      <c r="AK48">
        <v>119</v>
      </c>
      <c r="AL48">
        <v>39.403973000000001</v>
      </c>
      <c r="AM48" t="s">
        <v>336</v>
      </c>
      <c r="AN48">
        <v>104</v>
      </c>
      <c r="AO48">
        <v>119</v>
      </c>
      <c r="AP48">
        <v>39.403973000000001</v>
      </c>
    </row>
    <row r="49" spans="1:42">
      <c r="A49" t="s">
        <v>437</v>
      </c>
      <c r="B49">
        <f>IF(C49 = GroundTruth!A49, 1, 0)</f>
        <v>0</v>
      </c>
      <c r="C49" t="s">
        <v>666</v>
      </c>
      <c r="D49">
        <v>771</v>
      </c>
      <c r="E49">
        <v>89</v>
      </c>
      <c r="F49">
        <v>29.966331</v>
      </c>
      <c r="G49" t="s">
        <v>203</v>
      </c>
      <c r="H49">
        <v>86</v>
      </c>
      <c r="I49">
        <v>91</v>
      </c>
      <c r="J49">
        <v>30.639731999999999</v>
      </c>
      <c r="K49" t="s">
        <v>720</v>
      </c>
      <c r="L49">
        <v>182</v>
      </c>
      <c r="M49">
        <v>91</v>
      </c>
      <c r="N49">
        <v>30.639731999999999</v>
      </c>
      <c r="O49" t="s">
        <v>176</v>
      </c>
      <c r="P49">
        <v>273</v>
      </c>
      <c r="Q49">
        <v>91</v>
      </c>
      <c r="R49">
        <v>30.639731999999999</v>
      </c>
      <c r="S49" t="s">
        <v>720</v>
      </c>
      <c r="T49">
        <v>182</v>
      </c>
      <c r="U49">
        <v>91</v>
      </c>
      <c r="V49">
        <v>30.639731999999999</v>
      </c>
      <c r="W49" t="s">
        <v>555</v>
      </c>
      <c r="X49">
        <v>164</v>
      </c>
      <c r="Y49">
        <v>92</v>
      </c>
      <c r="Z49">
        <v>30.976429</v>
      </c>
      <c r="AA49" t="s">
        <v>503</v>
      </c>
      <c r="AB49">
        <v>169</v>
      </c>
      <c r="AC49">
        <v>92</v>
      </c>
      <c r="AD49">
        <v>30.976429</v>
      </c>
      <c r="AE49" t="s">
        <v>81</v>
      </c>
      <c r="AF49">
        <v>2</v>
      </c>
      <c r="AG49">
        <v>92</v>
      </c>
      <c r="AH49">
        <v>30.976429</v>
      </c>
      <c r="AI49" t="s">
        <v>506</v>
      </c>
      <c r="AJ49">
        <v>590</v>
      </c>
      <c r="AK49">
        <v>93</v>
      </c>
      <c r="AL49">
        <v>31.313130000000001</v>
      </c>
      <c r="AM49" t="s">
        <v>708</v>
      </c>
      <c r="AN49">
        <v>250</v>
      </c>
      <c r="AO49">
        <v>93</v>
      </c>
      <c r="AP49">
        <v>31.313130000000001</v>
      </c>
    </row>
    <row r="50" spans="1:42">
      <c r="A50" t="s">
        <v>441</v>
      </c>
      <c r="B50">
        <f>IF(C50 = GroundTruth!A50, 1, 0)</f>
        <v>0</v>
      </c>
      <c r="C50" t="s">
        <v>701</v>
      </c>
      <c r="D50">
        <v>67</v>
      </c>
      <c r="E50">
        <v>53</v>
      </c>
      <c r="F50">
        <v>29.775279999999999</v>
      </c>
      <c r="G50" t="s">
        <v>302</v>
      </c>
      <c r="H50">
        <v>563</v>
      </c>
      <c r="I50">
        <v>55</v>
      </c>
      <c r="J50">
        <v>30.898873999999999</v>
      </c>
      <c r="K50" t="s">
        <v>244</v>
      </c>
      <c r="L50">
        <v>26</v>
      </c>
      <c r="M50">
        <v>56</v>
      </c>
      <c r="N50">
        <v>31.460675999999999</v>
      </c>
      <c r="O50" t="s">
        <v>701</v>
      </c>
      <c r="P50">
        <v>67</v>
      </c>
      <c r="Q50">
        <v>56</v>
      </c>
      <c r="R50">
        <v>31.460675999999999</v>
      </c>
      <c r="S50" t="s">
        <v>458</v>
      </c>
      <c r="T50">
        <v>108</v>
      </c>
      <c r="U50">
        <v>57</v>
      </c>
      <c r="V50">
        <v>32.022472</v>
      </c>
      <c r="W50" t="s">
        <v>294</v>
      </c>
      <c r="X50">
        <v>189</v>
      </c>
      <c r="Y50">
        <v>57</v>
      </c>
      <c r="Z50">
        <v>32.022472</v>
      </c>
      <c r="AA50" t="s">
        <v>731</v>
      </c>
      <c r="AB50">
        <v>336</v>
      </c>
      <c r="AC50">
        <v>57</v>
      </c>
      <c r="AD50">
        <v>32.022472</v>
      </c>
      <c r="AE50" t="s">
        <v>732</v>
      </c>
      <c r="AF50">
        <v>534</v>
      </c>
      <c r="AG50">
        <v>58</v>
      </c>
      <c r="AH50">
        <v>32.584269999999997</v>
      </c>
      <c r="AI50" t="s">
        <v>177</v>
      </c>
      <c r="AJ50">
        <v>552</v>
      </c>
      <c r="AK50">
        <v>58</v>
      </c>
      <c r="AL50">
        <v>32.584269999999997</v>
      </c>
      <c r="AM50" t="s">
        <v>560</v>
      </c>
      <c r="AN50">
        <v>136</v>
      </c>
      <c r="AO50">
        <v>58</v>
      </c>
      <c r="AP50">
        <v>32.584269999999997</v>
      </c>
    </row>
    <row r="51" spans="1:42">
      <c r="A51" s="2" t="s">
        <v>937</v>
      </c>
      <c r="B51" s="2">
        <f>COUNTIF(B1:B50, 1)</f>
        <v>10</v>
      </c>
    </row>
    <row r="52" spans="1:42">
      <c r="A52" s="2" t="s">
        <v>938</v>
      </c>
      <c r="B52" s="2">
        <f>COUNTIF(B1:B50, 0)</f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P52"/>
  <sheetViews>
    <sheetView workbookViewId="0">
      <selection activeCell="A51" sqref="A51:B52"/>
    </sheetView>
  </sheetViews>
  <sheetFormatPr defaultRowHeight="15"/>
  <cols>
    <col min="1" max="1" width="62.7109375" customWidth="1"/>
  </cols>
  <sheetData>
    <row r="1" spans="1:42">
      <c r="A1" t="s">
        <v>448</v>
      </c>
      <c r="B1">
        <f>IF(C1 = GroundTruth!B1, 1, 0)</f>
        <v>0</v>
      </c>
      <c r="C1" t="s">
        <v>261</v>
      </c>
      <c r="D1">
        <v>251</v>
      </c>
      <c r="E1">
        <v>18</v>
      </c>
      <c r="F1">
        <v>22.5</v>
      </c>
      <c r="G1" t="s">
        <v>248</v>
      </c>
      <c r="H1">
        <v>476</v>
      </c>
      <c r="I1">
        <v>18</v>
      </c>
      <c r="J1">
        <v>22.5</v>
      </c>
      <c r="K1" t="s">
        <v>733</v>
      </c>
      <c r="L1">
        <v>711</v>
      </c>
      <c r="M1">
        <v>18</v>
      </c>
      <c r="N1">
        <v>22.5</v>
      </c>
      <c r="O1" t="s">
        <v>144</v>
      </c>
      <c r="P1">
        <v>268</v>
      </c>
      <c r="Q1">
        <v>18</v>
      </c>
      <c r="R1">
        <v>22.5</v>
      </c>
      <c r="S1" t="s">
        <v>240</v>
      </c>
      <c r="T1">
        <v>344</v>
      </c>
      <c r="U1">
        <v>19</v>
      </c>
      <c r="V1">
        <v>23.75</v>
      </c>
      <c r="W1" t="s">
        <v>713</v>
      </c>
      <c r="X1">
        <v>37</v>
      </c>
      <c r="Y1">
        <v>19</v>
      </c>
      <c r="Z1">
        <v>23.75</v>
      </c>
      <c r="AA1" t="s">
        <v>716</v>
      </c>
      <c r="AB1">
        <v>39</v>
      </c>
      <c r="AC1">
        <v>19</v>
      </c>
      <c r="AD1">
        <v>23.75</v>
      </c>
      <c r="AE1" t="s">
        <v>713</v>
      </c>
      <c r="AF1">
        <v>730</v>
      </c>
      <c r="AG1">
        <v>19</v>
      </c>
      <c r="AH1">
        <v>23.75</v>
      </c>
      <c r="AI1" t="s">
        <v>543</v>
      </c>
      <c r="AJ1">
        <v>782</v>
      </c>
      <c r="AK1">
        <v>19</v>
      </c>
      <c r="AL1">
        <v>23.75</v>
      </c>
      <c r="AM1" t="s">
        <v>734</v>
      </c>
      <c r="AN1">
        <v>361</v>
      </c>
      <c r="AO1">
        <v>19</v>
      </c>
      <c r="AP1">
        <v>23.75</v>
      </c>
    </row>
    <row r="2" spans="1:42">
      <c r="A2" t="s">
        <v>452</v>
      </c>
      <c r="B2">
        <f>IF(C2 = GroundTruth!B2, 1, 0)</f>
        <v>0</v>
      </c>
      <c r="C2" t="s">
        <v>192</v>
      </c>
      <c r="D2">
        <v>186</v>
      </c>
      <c r="E2">
        <v>14</v>
      </c>
      <c r="F2">
        <v>22.950818999999999</v>
      </c>
      <c r="G2" t="s">
        <v>307</v>
      </c>
      <c r="H2">
        <v>311</v>
      </c>
      <c r="I2">
        <v>14</v>
      </c>
      <c r="J2">
        <v>22.950818999999999</v>
      </c>
      <c r="K2" t="s">
        <v>718</v>
      </c>
      <c r="L2">
        <v>82</v>
      </c>
      <c r="M2">
        <v>16</v>
      </c>
      <c r="N2">
        <v>26.229507000000002</v>
      </c>
      <c r="O2" t="s">
        <v>461</v>
      </c>
      <c r="P2">
        <v>553</v>
      </c>
      <c r="Q2">
        <v>16</v>
      </c>
      <c r="R2">
        <v>26.229507000000002</v>
      </c>
      <c r="S2" t="s">
        <v>624</v>
      </c>
      <c r="T2">
        <v>265</v>
      </c>
      <c r="U2">
        <v>16</v>
      </c>
      <c r="V2">
        <v>26.229507000000002</v>
      </c>
      <c r="W2" t="s">
        <v>291</v>
      </c>
      <c r="X2">
        <v>619</v>
      </c>
      <c r="Y2">
        <v>16</v>
      </c>
      <c r="Z2">
        <v>26.229507000000002</v>
      </c>
      <c r="AA2" t="s">
        <v>680</v>
      </c>
      <c r="AB2">
        <v>632</v>
      </c>
      <c r="AC2">
        <v>16</v>
      </c>
      <c r="AD2">
        <v>26.229507000000002</v>
      </c>
      <c r="AE2" t="s">
        <v>680</v>
      </c>
      <c r="AF2">
        <v>632</v>
      </c>
      <c r="AG2">
        <v>16</v>
      </c>
      <c r="AH2">
        <v>26.229507000000002</v>
      </c>
      <c r="AI2" t="s">
        <v>668</v>
      </c>
      <c r="AJ2">
        <v>284</v>
      </c>
      <c r="AK2">
        <v>16</v>
      </c>
      <c r="AL2">
        <v>26.229507000000002</v>
      </c>
      <c r="AM2" t="s">
        <v>679</v>
      </c>
      <c r="AN2">
        <v>704</v>
      </c>
      <c r="AO2">
        <v>16</v>
      </c>
      <c r="AP2">
        <v>26.229507000000002</v>
      </c>
    </row>
    <row r="3" spans="1:42">
      <c r="A3" t="s">
        <v>457</v>
      </c>
      <c r="B3">
        <f>IF(C3 = GroundTruth!B3, 1, 0)</f>
        <v>0</v>
      </c>
      <c r="C3" t="s">
        <v>144</v>
      </c>
      <c r="D3">
        <v>274</v>
      </c>
      <c r="E3">
        <v>29</v>
      </c>
      <c r="F3">
        <v>29</v>
      </c>
      <c r="G3" t="s">
        <v>735</v>
      </c>
      <c r="H3">
        <v>125</v>
      </c>
      <c r="I3">
        <v>30</v>
      </c>
      <c r="J3">
        <v>30.000001999999999</v>
      </c>
      <c r="K3" t="s">
        <v>736</v>
      </c>
      <c r="L3">
        <v>617</v>
      </c>
      <c r="M3">
        <v>30</v>
      </c>
      <c r="N3">
        <v>30.000001999999999</v>
      </c>
      <c r="O3" t="s">
        <v>433</v>
      </c>
      <c r="P3">
        <v>235</v>
      </c>
      <c r="Q3">
        <v>31</v>
      </c>
      <c r="R3">
        <v>31</v>
      </c>
      <c r="S3" t="s">
        <v>676</v>
      </c>
      <c r="T3">
        <v>10</v>
      </c>
      <c r="U3">
        <v>31</v>
      </c>
      <c r="V3">
        <v>31</v>
      </c>
      <c r="W3" t="s">
        <v>737</v>
      </c>
      <c r="X3">
        <v>801</v>
      </c>
      <c r="Y3">
        <v>31</v>
      </c>
      <c r="Z3">
        <v>31</v>
      </c>
      <c r="AA3" t="s">
        <v>738</v>
      </c>
      <c r="AB3">
        <v>495</v>
      </c>
      <c r="AC3">
        <v>32</v>
      </c>
      <c r="AD3">
        <v>32</v>
      </c>
      <c r="AE3" t="s">
        <v>527</v>
      </c>
      <c r="AF3">
        <v>516</v>
      </c>
      <c r="AG3">
        <v>32</v>
      </c>
      <c r="AH3">
        <v>32</v>
      </c>
      <c r="AI3" t="s">
        <v>212</v>
      </c>
      <c r="AJ3">
        <v>239</v>
      </c>
      <c r="AK3">
        <v>32</v>
      </c>
      <c r="AL3">
        <v>32</v>
      </c>
      <c r="AM3" t="s">
        <v>636</v>
      </c>
      <c r="AN3">
        <v>557</v>
      </c>
      <c r="AO3">
        <v>32</v>
      </c>
      <c r="AP3">
        <v>32</v>
      </c>
    </row>
    <row r="4" spans="1:42">
      <c r="A4" t="s">
        <v>459</v>
      </c>
      <c r="B4">
        <f>IF(C4 = GroundTruth!B4, 1, 0)</f>
        <v>0</v>
      </c>
      <c r="C4" t="s">
        <v>198</v>
      </c>
      <c r="D4">
        <v>141</v>
      </c>
      <c r="E4">
        <v>27</v>
      </c>
      <c r="F4">
        <v>20.930233000000001</v>
      </c>
      <c r="G4" t="s">
        <v>710</v>
      </c>
      <c r="H4">
        <v>156</v>
      </c>
      <c r="I4">
        <v>28</v>
      </c>
      <c r="J4">
        <v>21.705427</v>
      </c>
      <c r="K4" t="s">
        <v>739</v>
      </c>
      <c r="L4">
        <v>541</v>
      </c>
      <c r="M4">
        <v>28</v>
      </c>
      <c r="N4">
        <v>21.705427</v>
      </c>
      <c r="O4" t="s">
        <v>571</v>
      </c>
      <c r="P4">
        <v>643</v>
      </c>
      <c r="Q4">
        <v>28</v>
      </c>
      <c r="R4">
        <v>21.705427</v>
      </c>
      <c r="S4" t="s">
        <v>571</v>
      </c>
      <c r="T4">
        <v>740</v>
      </c>
      <c r="U4">
        <v>28</v>
      </c>
      <c r="V4">
        <v>21.705427</v>
      </c>
      <c r="W4" t="s">
        <v>365</v>
      </c>
      <c r="X4">
        <v>214</v>
      </c>
      <c r="Y4">
        <v>28</v>
      </c>
      <c r="Z4">
        <v>21.705427</v>
      </c>
      <c r="AA4" t="s">
        <v>198</v>
      </c>
      <c r="AB4">
        <v>141</v>
      </c>
      <c r="AC4">
        <v>29</v>
      </c>
      <c r="AD4">
        <v>22.480620999999999</v>
      </c>
      <c r="AE4" t="s">
        <v>178</v>
      </c>
      <c r="AF4">
        <v>148</v>
      </c>
      <c r="AG4">
        <v>29</v>
      </c>
      <c r="AH4">
        <v>22.480620999999999</v>
      </c>
      <c r="AI4" t="s">
        <v>571</v>
      </c>
      <c r="AJ4">
        <v>644</v>
      </c>
      <c r="AK4">
        <v>29</v>
      </c>
      <c r="AL4">
        <v>22.480620999999999</v>
      </c>
      <c r="AM4" t="s">
        <v>681</v>
      </c>
      <c r="AN4">
        <v>144</v>
      </c>
      <c r="AO4">
        <v>29</v>
      </c>
      <c r="AP4">
        <v>22.480620999999999</v>
      </c>
    </row>
    <row r="5" spans="1:42">
      <c r="A5" t="s">
        <v>464</v>
      </c>
      <c r="B5">
        <f>IF(C5 = GroundTruth!B5, 1, 0)</f>
        <v>0</v>
      </c>
      <c r="C5" t="s">
        <v>740</v>
      </c>
      <c r="D5">
        <v>237</v>
      </c>
      <c r="E5">
        <v>9</v>
      </c>
      <c r="F5">
        <v>18.367348</v>
      </c>
      <c r="G5" t="s">
        <v>616</v>
      </c>
      <c r="H5">
        <v>723</v>
      </c>
      <c r="I5">
        <v>9</v>
      </c>
      <c r="J5">
        <v>18.367348</v>
      </c>
      <c r="K5" t="s">
        <v>675</v>
      </c>
      <c r="L5">
        <v>346</v>
      </c>
      <c r="M5">
        <v>9</v>
      </c>
      <c r="N5">
        <v>18.367348</v>
      </c>
      <c r="O5" t="s">
        <v>519</v>
      </c>
      <c r="P5">
        <v>589</v>
      </c>
      <c r="Q5">
        <v>10</v>
      </c>
      <c r="R5">
        <v>20.408162999999998</v>
      </c>
      <c r="S5" t="s">
        <v>198</v>
      </c>
      <c r="T5">
        <v>140</v>
      </c>
      <c r="U5">
        <v>10</v>
      </c>
      <c r="V5">
        <v>20.408162999999998</v>
      </c>
      <c r="W5" t="s">
        <v>512</v>
      </c>
      <c r="X5">
        <v>603</v>
      </c>
      <c r="Y5">
        <v>10</v>
      </c>
      <c r="Z5">
        <v>20.408162999999998</v>
      </c>
      <c r="AA5" t="s">
        <v>736</v>
      </c>
      <c r="AB5">
        <v>617</v>
      </c>
      <c r="AC5">
        <v>10</v>
      </c>
      <c r="AD5">
        <v>20.408162999999998</v>
      </c>
      <c r="AE5" t="s">
        <v>331</v>
      </c>
      <c r="AF5">
        <v>662</v>
      </c>
      <c r="AG5">
        <v>10</v>
      </c>
      <c r="AH5">
        <v>20.408162999999998</v>
      </c>
      <c r="AI5" t="s">
        <v>144</v>
      </c>
      <c r="AJ5">
        <v>264</v>
      </c>
      <c r="AK5">
        <v>10</v>
      </c>
      <c r="AL5">
        <v>20.408162999999998</v>
      </c>
      <c r="AM5" t="s">
        <v>309</v>
      </c>
      <c r="AN5">
        <v>179</v>
      </c>
      <c r="AO5">
        <v>10</v>
      </c>
      <c r="AP5">
        <v>20.408162999999998</v>
      </c>
    </row>
    <row r="6" spans="1:42">
      <c r="A6" t="s">
        <v>166</v>
      </c>
      <c r="B6">
        <f>IF(C6 = GroundTruth!B6, 1, 0)</f>
        <v>0</v>
      </c>
      <c r="C6" t="s">
        <v>741</v>
      </c>
      <c r="D6">
        <v>226</v>
      </c>
      <c r="E6">
        <v>15</v>
      </c>
      <c r="F6">
        <v>22.058824999999999</v>
      </c>
      <c r="G6" t="s">
        <v>205</v>
      </c>
      <c r="H6">
        <v>437</v>
      </c>
      <c r="I6">
        <v>15</v>
      </c>
      <c r="J6">
        <v>22.058824999999999</v>
      </c>
      <c r="K6" t="s">
        <v>105</v>
      </c>
      <c r="L6">
        <v>647</v>
      </c>
      <c r="M6">
        <v>15</v>
      </c>
      <c r="N6">
        <v>22.058824999999999</v>
      </c>
      <c r="O6" t="s">
        <v>328</v>
      </c>
      <c r="P6">
        <v>19</v>
      </c>
      <c r="Q6">
        <v>16</v>
      </c>
      <c r="R6">
        <v>23.529411</v>
      </c>
      <c r="S6" t="s">
        <v>742</v>
      </c>
      <c r="T6">
        <v>286</v>
      </c>
      <c r="U6">
        <v>16</v>
      </c>
      <c r="V6">
        <v>23.529411</v>
      </c>
      <c r="W6" t="s">
        <v>541</v>
      </c>
      <c r="X6">
        <v>147</v>
      </c>
      <c r="Y6">
        <v>16</v>
      </c>
      <c r="Z6">
        <v>23.529411</v>
      </c>
      <c r="AA6" t="s">
        <v>482</v>
      </c>
      <c r="AB6">
        <v>209</v>
      </c>
      <c r="AC6">
        <v>16</v>
      </c>
      <c r="AD6">
        <v>23.529411</v>
      </c>
      <c r="AE6" t="s">
        <v>743</v>
      </c>
      <c r="AF6">
        <v>30</v>
      </c>
      <c r="AG6">
        <v>16</v>
      </c>
      <c r="AH6">
        <v>23.529411</v>
      </c>
      <c r="AI6" t="s">
        <v>699</v>
      </c>
      <c r="AJ6">
        <v>465</v>
      </c>
      <c r="AK6">
        <v>16</v>
      </c>
      <c r="AL6">
        <v>23.529411</v>
      </c>
      <c r="AM6" t="s">
        <v>506</v>
      </c>
      <c r="AN6">
        <v>590</v>
      </c>
      <c r="AO6">
        <v>16</v>
      </c>
      <c r="AP6">
        <v>23.529411</v>
      </c>
    </row>
    <row r="7" spans="1:42">
      <c r="A7" t="s">
        <v>475</v>
      </c>
      <c r="B7">
        <f>IF(C7 = GroundTruth!B7, 1, 0)</f>
        <v>0</v>
      </c>
      <c r="C7" t="s">
        <v>699</v>
      </c>
      <c r="D7">
        <v>630</v>
      </c>
      <c r="E7">
        <v>10</v>
      </c>
      <c r="F7">
        <v>18.518518</v>
      </c>
      <c r="G7" t="s">
        <v>664</v>
      </c>
      <c r="H7">
        <v>690</v>
      </c>
      <c r="I7">
        <v>10</v>
      </c>
      <c r="J7">
        <v>18.518518</v>
      </c>
      <c r="K7" t="s">
        <v>744</v>
      </c>
      <c r="L7">
        <v>76</v>
      </c>
      <c r="M7">
        <v>11</v>
      </c>
      <c r="N7">
        <v>20.370370000000001</v>
      </c>
      <c r="O7" t="s">
        <v>591</v>
      </c>
      <c r="P7">
        <v>322</v>
      </c>
      <c r="Q7">
        <v>11</v>
      </c>
      <c r="R7">
        <v>20.370370000000001</v>
      </c>
      <c r="S7" t="s">
        <v>240</v>
      </c>
      <c r="T7">
        <v>358</v>
      </c>
      <c r="U7">
        <v>11</v>
      </c>
      <c r="V7">
        <v>20.370370000000001</v>
      </c>
      <c r="W7" t="s">
        <v>685</v>
      </c>
      <c r="X7">
        <v>411</v>
      </c>
      <c r="Y7">
        <v>12</v>
      </c>
      <c r="Z7">
        <v>22.222223</v>
      </c>
      <c r="AA7" t="s">
        <v>220</v>
      </c>
      <c r="AB7">
        <v>443</v>
      </c>
      <c r="AC7">
        <v>12</v>
      </c>
      <c r="AD7">
        <v>22.222223</v>
      </c>
      <c r="AE7" t="s">
        <v>719</v>
      </c>
      <c r="AF7">
        <v>457</v>
      </c>
      <c r="AG7">
        <v>12</v>
      </c>
      <c r="AH7">
        <v>22.222223</v>
      </c>
      <c r="AI7" t="s">
        <v>190</v>
      </c>
      <c r="AJ7">
        <v>29</v>
      </c>
      <c r="AK7">
        <v>12</v>
      </c>
      <c r="AL7">
        <v>22.222223</v>
      </c>
      <c r="AM7" t="s">
        <v>735</v>
      </c>
      <c r="AN7">
        <v>125</v>
      </c>
      <c r="AO7">
        <v>12</v>
      </c>
      <c r="AP7">
        <v>22.222223</v>
      </c>
    </row>
    <row r="8" spans="1:42">
      <c r="A8" t="s">
        <v>480</v>
      </c>
      <c r="B8">
        <f>IF(C8 = GroundTruth!B8, 1, 0)</f>
        <v>0</v>
      </c>
      <c r="C8" t="s">
        <v>404</v>
      </c>
      <c r="D8">
        <v>435</v>
      </c>
      <c r="E8">
        <v>25</v>
      </c>
      <c r="F8">
        <v>27.472528000000001</v>
      </c>
      <c r="G8" t="s">
        <v>664</v>
      </c>
      <c r="H8">
        <v>690</v>
      </c>
      <c r="I8">
        <v>25</v>
      </c>
      <c r="J8">
        <v>27.472528000000001</v>
      </c>
      <c r="K8" t="s">
        <v>745</v>
      </c>
      <c r="L8">
        <v>418</v>
      </c>
      <c r="M8">
        <v>26</v>
      </c>
      <c r="N8">
        <v>28.571429999999999</v>
      </c>
      <c r="O8" t="s">
        <v>205</v>
      </c>
      <c r="P8">
        <v>437</v>
      </c>
      <c r="Q8">
        <v>26</v>
      </c>
      <c r="R8">
        <v>28.571429999999999</v>
      </c>
      <c r="S8" t="s">
        <v>212</v>
      </c>
      <c r="T8">
        <v>239</v>
      </c>
      <c r="U8">
        <v>26</v>
      </c>
      <c r="V8">
        <v>28.571429999999999</v>
      </c>
      <c r="W8" t="s">
        <v>746</v>
      </c>
      <c r="X8">
        <v>818</v>
      </c>
      <c r="Y8">
        <v>26</v>
      </c>
      <c r="Z8">
        <v>28.571429999999999</v>
      </c>
      <c r="AA8" t="s">
        <v>660</v>
      </c>
      <c r="AB8">
        <v>518</v>
      </c>
      <c r="AC8">
        <v>27</v>
      </c>
      <c r="AD8">
        <v>29.67033</v>
      </c>
      <c r="AE8" t="s">
        <v>747</v>
      </c>
      <c r="AF8">
        <v>642</v>
      </c>
      <c r="AG8">
        <v>27</v>
      </c>
      <c r="AH8">
        <v>29.67033</v>
      </c>
      <c r="AI8" t="s">
        <v>681</v>
      </c>
      <c r="AJ8">
        <v>144</v>
      </c>
      <c r="AK8">
        <v>27</v>
      </c>
      <c r="AL8">
        <v>29.67033</v>
      </c>
      <c r="AM8" t="s">
        <v>748</v>
      </c>
      <c r="AN8">
        <v>720</v>
      </c>
      <c r="AO8">
        <v>27</v>
      </c>
      <c r="AP8">
        <v>29.67033</v>
      </c>
    </row>
    <row r="9" spans="1:42">
      <c r="A9" t="s">
        <v>484</v>
      </c>
      <c r="B9">
        <f>IF(C9 = GroundTruth!B9, 1, 0)</f>
        <v>0</v>
      </c>
      <c r="C9" t="s">
        <v>134</v>
      </c>
      <c r="D9">
        <v>364</v>
      </c>
      <c r="E9">
        <v>13</v>
      </c>
      <c r="F9">
        <v>16.049381</v>
      </c>
      <c r="G9" t="s">
        <v>749</v>
      </c>
      <c r="H9">
        <v>487</v>
      </c>
      <c r="I9">
        <v>15</v>
      </c>
      <c r="J9">
        <v>18.518518</v>
      </c>
      <c r="K9" t="s">
        <v>348</v>
      </c>
      <c r="L9">
        <v>560</v>
      </c>
      <c r="M9">
        <v>15</v>
      </c>
      <c r="N9">
        <v>18.518518</v>
      </c>
      <c r="O9" t="s">
        <v>750</v>
      </c>
      <c r="P9">
        <v>758</v>
      </c>
      <c r="Q9">
        <v>16</v>
      </c>
      <c r="R9">
        <v>19.753086</v>
      </c>
      <c r="S9" t="s">
        <v>751</v>
      </c>
      <c r="T9">
        <v>175</v>
      </c>
      <c r="U9">
        <v>16</v>
      </c>
      <c r="V9">
        <v>19.753086</v>
      </c>
      <c r="W9" t="s">
        <v>669</v>
      </c>
      <c r="X9">
        <v>244</v>
      </c>
      <c r="Y9">
        <v>16</v>
      </c>
      <c r="Z9">
        <v>19.753086</v>
      </c>
      <c r="AA9" t="s">
        <v>463</v>
      </c>
      <c r="AB9">
        <v>793</v>
      </c>
      <c r="AC9">
        <v>16</v>
      </c>
      <c r="AD9">
        <v>19.753086</v>
      </c>
      <c r="AE9" t="s">
        <v>752</v>
      </c>
      <c r="AF9">
        <v>416</v>
      </c>
      <c r="AG9">
        <v>16</v>
      </c>
      <c r="AH9">
        <v>19.753086</v>
      </c>
      <c r="AI9" t="s">
        <v>6</v>
      </c>
      <c r="AJ9">
        <v>31</v>
      </c>
      <c r="AK9">
        <v>16</v>
      </c>
      <c r="AL9">
        <v>19.753086</v>
      </c>
      <c r="AM9" t="s">
        <v>527</v>
      </c>
      <c r="AN9">
        <v>516</v>
      </c>
      <c r="AO9">
        <v>16</v>
      </c>
      <c r="AP9">
        <v>19.753086</v>
      </c>
    </row>
    <row r="10" spans="1:42">
      <c r="A10" t="s">
        <v>492</v>
      </c>
      <c r="B10">
        <f>IF(C10 = GroundTruth!B10, 1, 0)</f>
        <v>0</v>
      </c>
      <c r="C10" t="s">
        <v>32</v>
      </c>
      <c r="D10">
        <v>321</v>
      </c>
      <c r="E10">
        <v>14</v>
      </c>
      <c r="F10">
        <v>21.538461999999999</v>
      </c>
      <c r="G10" t="s">
        <v>553</v>
      </c>
      <c r="H10">
        <v>400</v>
      </c>
      <c r="I10">
        <v>14</v>
      </c>
      <c r="J10">
        <v>21.538461999999999</v>
      </c>
      <c r="K10" t="s">
        <v>753</v>
      </c>
      <c r="L10">
        <v>127</v>
      </c>
      <c r="M10">
        <v>15</v>
      </c>
      <c r="N10">
        <v>23.076923000000001</v>
      </c>
      <c r="O10" t="s">
        <v>198</v>
      </c>
      <c r="P10">
        <v>141</v>
      </c>
      <c r="Q10">
        <v>15</v>
      </c>
      <c r="R10">
        <v>23.076923000000001</v>
      </c>
      <c r="S10" t="s">
        <v>178</v>
      </c>
      <c r="T10">
        <v>148</v>
      </c>
      <c r="U10">
        <v>15</v>
      </c>
      <c r="V10">
        <v>23.076923000000001</v>
      </c>
      <c r="W10" t="s">
        <v>571</v>
      </c>
      <c r="X10">
        <v>644</v>
      </c>
      <c r="Y10">
        <v>15</v>
      </c>
      <c r="Z10">
        <v>23.076923000000001</v>
      </c>
      <c r="AA10" t="s">
        <v>754</v>
      </c>
      <c r="AB10">
        <v>172</v>
      </c>
      <c r="AC10">
        <v>15</v>
      </c>
      <c r="AD10">
        <v>23.076923000000001</v>
      </c>
      <c r="AE10" t="s">
        <v>723</v>
      </c>
      <c r="AF10">
        <v>684</v>
      </c>
      <c r="AG10">
        <v>15</v>
      </c>
      <c r="AH10">
        <v>23.076923000000001</v>
      </c>
      <c r="AI10" t="s">
        <v>144</v>
      </c>
      <c r="AJ10">
        <v>727</v>
      </c>
      <c r="AK10">
        <v>15</v>
      </c>
      <c r="AL10">
        <v>23.076923000000001</v>
      </c>
      <c r="AM10" t="s">
        <v>683</v>
      </c>
      <c r="AN10">
        <v>488</v>
      </c>
      <c r="AO10">
        <v>15</v>
      </c>
      <c r="AP10">
        <v>23.076923000000001</v>
      </c>
    </row>
    <row r="11" spans="1:42">
      <c r="A11" t="s">
        <v>494</v>
      </c>
      <c r="B11">
        <f>IF(C11 = GroundTruth!B11, 1, 0)</f>
        <v>0</v>
      </c>
      <c r="C11" t="s">
        <v>665</v>
      </c>
      <c r="D11">
        <v>236</v>
      </c>
      <c r="E11">
        <v>138</v>
      </c>
      <c r="F11">
        <v>31.870667999999998</v>
      </c>
      <c r="G11" t="s">
        <v>665</v>
      </c>
      <c r="H11">
        <v>634</v>
      </c>
      <c r="I11">
        <v>143</v>
      </c>
      <c r="J11">
        <v>33.025405999999997</v>
      </c>
      <c r="K11" t="s">
        <v>571</v>
      </c>
      <c r="L11">
        <v>645</v>
      </c>
      <c r="M11">
        <v>143</v>
      </c>
      <c r="N11">
        <v>33.025405999999997</v>
      </c>
      <c r="O11" t="s">
        <v>665</v>
      </c>
      <c r="P11">
        <v>36</v>
      </c>
      <c r="Q11">
        <v>143</v>
      </c>
      <c r="R11">
        <v>33.025405999999997</v>
      </c>
      <c r="S11" t="s">
        <v>479</v>
      </c>
      <c r="T11">
        <v>545</v>
      </c>
      <c r="U11">
        <v>144</v>
      </c>
      <c r="V11">
        <v>33.256349999999998</v>
      </c>
      <c r="W11" t="s">
        <v>680</v>
      </c>
      <c r="X11">
        <v>632</v>
      </c>
      <c r="Y11">
        <v>147</v>
      </c>
      <c r="Z11">
        <v>33.949191999999996</v>
      </c>
      <c r="AA11" t="s">
        <v>571</v>
      </c>
      <c r="AB11">
        <v>644</v>
      </c>
      <c r="AC11">
        <v>147</v>
      </c>
      <c r="AD11">
        <v>33.949191999999996</v>
      </c>
      <c r="AE11" t="s">
        <v>671</v>
      </c>
      <c r="AF11">
        <v>241</v>
      </c>
      <c r="AG11">
        <v>148</v>
      </c>
      <c r="AH11">
        <v>34.180137999999999</v>
      </c>
      <c r="AI11" t="s">
        <v>671</v>
      </c>
      <c r="AJ11">
        <v>241</v>
      </c>
      <c r="AK11">
        <v>148</v>
      </c>
      <c r="AL11">
        <v>34.180137999999999</v>
      </c>
      <c r="AM11" t="s">
        <v>212</v>
      </c>
      <c r="AN11">
        <v>239</v>
      </c>
      <c r="AO11">
        <v>148</v>
      </c>
      <c r="AP11">
        <v>34.180137999999999</v>
      </c>
    </row>
    <row r="12" spans="1:42">
      <c r="A12" t="s">
        <v>497</v>
      </c>
      <c r="B12">
        <f>IF(C12 = GroundTruth!B12, 1, 0)</f>
        <v>0</v>
      </c>
      <c r="C12" t="s">
        <v>147</v>
      </c>
      <c r="D12">
        <v>144</v>
      </c>
      <c r="E12">
        <v>13</v>
      </c>
      <c r="F12">
        <v>26.530611</v>
      </c>
      <c r="G12" t="s">
        <v>751</v>
      </c>
      <c r="H12">
        <v>175</v>
      </c>
      <c r="I12">
        <v>13</v>
      </c>
      <c r="J12">
        <v>26.530611</v>
      </c>
      <c r="K12" t="s">
        <v>675</v>
      </c>
      <c r="L12">
        <v>346</v>
      </c>
      <c r="M12">
        <v>13</v>
      </c>
      <c r="N12">
        <v>26.530611</v>
      </c>
      <c r="O12" t="s">
        <v>694</v>
      </c>
      <c r="P12">
        <v>59</v>
      </c>
      <c r="Q12">
        <v>14</v>
      </c>
      <c r="R12">
        <v>28.571429999999999</v>
      </c>
      <c r="S12" t="s">
        <v>755</v>
      </c>
      <c r="T12">
        <v>454</v>
      </c>
      <c r="U12">
        <v>14</v>
      </c>
      <c r="V12">
        <v>28.571429999999999</v>
      </c>
      <c r="W12" t="s">
        <v>298</v>
      </c>
      <c r="X12">
        <v>117</v>
      </c>
      <c r="Y12">
        <v>14</v>
      </c>
      <c r="Z12">
        <v>28.571429999999999</v>
      </c>
      <c r="AA12" t="s">
        <v>561</v>
      </c>
      <c r="AB12">
        <v>225</v>
      </c>
      <c r="AC12">
        <v>14</v>
      </c>
      <c r="AD12">
        <v>28.571429999999999</v>
      </c>
      <c r="AE12" t="s">
        <v>535</v>
      </c>
      <c r="AF12">
        <v>126</v>
      </c>
      <c r="AG12">
        <v>14</v>
      </c>
      <c r="AH12">
        <v>28.571429999999999</v>
      </c>
      <c r="AI12" t="s">
        <v>212</v>
      </c>
      <c r="AJ12">
        <v>239</v>
      </c>
      <c r="AK12">
        <v>14</v>
      </c>
      <c r="AL12">
        <v>28.571429999999999</v>
      </c>
      <c r="AM12" t="s">
        <v>548</v>
      </c>
      <c r="AN12">
        <v>528</v>
      </c>
      <c r="AO12">
        <v>14</v>
      </c>
      <c r="AP12">
        <v>28.571429999999999</v>
      </c>
    </row>
    <row r="13" spans="1:42">
      <c r="A13" t="s">
        <v>501</v>
      </c>
      <c r="B13">
        <f>IF(C13 = GroundTruth!B13, 1, 0)</f>
        <v>0</v>
      </c>
      <c r="C13" t="s">
        <v>474</v>
      </c>
      <c r="D13">
        <v>47</v>
      </c>
      <c r="E13">
        <v>49</v>
      </c>
      <c r="F13">
        <v>31.210190000000001</v>
      </c>
      <c r="G13" t="s">
        <v>193</v>
      </c>
      <c r="H13">
        <v>56</v>
      </c>
      <c r="I13">
        <v>49</v>
      </c>
      <c r="J13">
        <v>31.210190000000001</v>
      </c>
      <c r="K13" t="s">
        <v>304</v>
      </c>
      <c r="L13">
        <v>83</v>
      </c>
      <c r="M13">
        <v>49</v>
      </c>
      <c r="N13">
        <v>31.210190000000001</v>
      </c>
      <c r="O13" t="s">
        <v>304</v>
      </c>
      <c r="P13">
        <v>83</v>
      </c>
      <c r="Q13">
        <v>49</v>
      </c>
      <c r="R13">
        <v>31.210190000000001</v>
      </c>
      <c r="S13" t="s">
        <v>304</v>
      </c>
      <c r="T13">
        <v>83</v>
      </c>
      <c r="U13">
        <v>49</v>
      </c>
      <c r="V13">
        <v>31.210190000000001</v>
      </c>
      <c r="W13" t="s">
        <v>527</v>
      </c>
      <c r="X13">
        <v>516</v>
      </c>
      <c r="Y13">
        <v>49</v>
      </c>
      <c r="Z13">
        <v>31.210190000000001</v>
      </c>
      <c r="AA13" t="s">
        <v>587</v>
      </c>
      <c r="AB13">
        <v>616</v>
      </c>
      <c r="AC13">
        <v>50</v>
      </c>
      <c r="AD13">
        <v>31.847134</v>
      </c>
      <c r="AE13" t="s">
        <v>756</v>
      </c>
      <c r="AF13">
        <v>631</v>
      </c>
      <c r="AG13">
        <v>50</v>
      </c>
      <c r="AH13">
        <v>31.847134</v>
      </c>
      <c r="AI13" t="s">
        <v>105</v>
      </c>
      <c r="AJ13">
        <v>647</v>
      </c>
      <c r="AK13">
        <v>50</v>
      </c>
      <c r="AL13">
        <v>31.847134</v>
      </c>
      <c r="AM13" t="s">
        <v>407</v>
      </c>
      <c r="AN13">
        <v>657</v>
      </c>
      <c r="AO13">
        <v>50</v>
      </c>
      <c r="AP13">
        <v>31.847134</v>
      </c>
    </row>
    <row r="14" spans="1:42">
      <c r="A14" t="s">
        <v>505</v>
      </c>
      <c r="B14">
        <f>IF(C14 = GroundTruth!B14, 1, 0)</f>
        <v>0</v>
      </c>
      <c r="C14" t="s">
        <v>676</v>
      </c>
      <c r="D14">
        <v>10</v>
      </c>
      <c r="E14">
        <v>12</v>
      </c>
      <c r="F14">
        <v>22.222223</v>
      </c>
      <c r="G14" t="s">
        <v>304</v>
      </c>
      <c r="H14">
        <v>83</v>
      </c>
      <c r="I14">
        <v>12</v>
      </c>
      <c r="J14">
        <v>22.222223</v>
      </c>
      <c r="K14" t="s">
        <v>304</v>
      </c>
      <c r="L14">
        <v>83</v>
      </c>
      <c r="M14">
        <v>12</v>
      </c>
      <c r="N14">
        <v>22.222223</v>
      </c>
      <c r="O14" t="s">
        <v>304</v>
      </c>
      <c r="P14">
        <v>83</v>
      </c>
      <c r="Q14">
        <v>12</v>
      </c>
      <c r="R14">
        <v>22.222223</v>
      </c>
      <c r="S14" t="s">
        <v>711</v>
      </c>
      <c r="T14">
        <v>177</v>
      </c>
      <c r="U14">
        <v>12</v>
      </c>
      <c r="V14">
        <v>22.222223</v>
      </c>
      <c r="W14" t="s">
        <v>465</v>
      </c>
      <c r="X14">
        <v>633</v>
      </c>
      <c r="Y14">
        <v>12</v>
      </c>
      <c r="Z14">
        <v>22.222223</v>
      </c>
      <c r="AA14" t="s">
        <v>453</v>
      </c>
      <c r="AB14">
        <v>220</v>
      </c>
      <c r="AC14">
        <v>12</v>
      </c>
      <c r="AD14">
        <v>22.222223</v>
      </c>
      <c r="AE14" t="s">
        <v>603</v>
      </c>
      <c r="AF14">
        <v>240</v>
      </c>
      <c r="AG14">
        <v>12</v>
      </c>
      <c r="AH14">
        <v>22.222223</v>
      </c>
      <c r="AI14" t="s">
        <v>316</v>
      </c>
      <c r="AJ14">
        <v>269</v>
      </c>
      <c r="AK14">
        <v>12</v>
      </c>
      <c r="AL14">
        <v>22.222223</v>
      </c>
      <c r="AM14" t="s">
        <v>379</v>
      </c>
      <c r="AN14">
        <v>430</v>
      </c>
      <c r="AO14">
        <v>13</v>
      </c>
      <c r="AP14">
        <v>24.074074</v>
      </c>
    </row>
    <row r="15" spans="1:42">
      <c r="A15" t="s">
        <v>508</v>
      </c>
      <c r="B15">
        <f>IF(C15 = GroundTruth!B15, 1, 0)</f>
        <v>0</v>
      </c>
      <c r="C15" t="s">
        <v>198</v>
      </c>
      <c r="D15">
        <v>140</v>
      </c>
      <c r="E15">
        <v>15</v>
      </c>
      <c r="F15">
        <v>21.428571999999999</v>
      </c>
      <c r="G15" t="s">
        <v>194</v>
      </c>
      <c r="H15">
        <v>112</v>
      </c>
      <c r="I15">
        <v>16</v>
      </c>
      <c r="J15">
        <v>22.857143000000001</v>
      </c>
      <c r="K15" t="s">
        <v>331</v>
      </c>
      <c r="L15">
        <v>484</v>
      </c>
      <c r="M15">
        <v>16</v>
      </c>
      <c r="N15">
        <v>22.857143000000001</v>
      </c>
      <c r="O15" t="s">
        <v>681</v>
      </c>
      <c r="P15">
        <v>144</v>
      </c>
      <c r="Q15">
        <v>16</v>
      </c>
      <c r="R15">
        <v>22.857143000000001</v>
      </c>
      <c r="S15" t="s">
        <v>757</v>
      </c>
      <c r="T15">
        <v>24</v>
      </c>
      <c r="U15">
        <v>17</v>
      </c>
      <c r="V15">
        <v>24.285715</v>
      </c>
      <c r="W15" t="s">
        <v>425</v>
      </c>
      <c r="X15">
        <v>74</v>
      </c>
      <c r="Y15">
        <v>17</v>
      </c>
      <c r="Z15">
        <v>24.285715</v>
      </c>
      <c r="AA15" t="s">
        <v>758</v>
      </c>
      <c r="AB15">
        <v>498</v>
      </c>
      <c r="AC15">
        <v>17</v>
      </c>
      <c r="AD15">
        <v>24.285715</v>
      </c>
      <c r="AE15" t="s">
        <v>265</v>
      </c>
      <c r="AF15">
        <v>511</v>
      </c>
      <c r="AG15">
        <v>17</v>
      </c>
      <c r="AH15">
        <v>24.285715</v>
      </c>
      <c r="AI15" t="s">
        <v>181</v>
      </c>
      <c r="AJ15">
        <v>512</v>
      </c>
      <c r="AK15">
        <v>17</v>
      </c>
      <c r="AL15">
        <v>24.285715</v>
      </c>
      <c r="AM15" t="s">
        <v>181</v>
      </c>
      <c r="AN15">
        <v>512</v>
      </c>
      <c r="AO15">
        <v>17</v>
      </c>
      <c r="AP15">
        <v>24.285715</v>
      </c>
    </row>
    <row r="16" spans="1:42">
      <c r="A16" t="s">
        <v>191</v>
      </c>
      <c r="B16">
        <f>IF(C16 = GroundTruth!B16, 1, 0)</f>
        <v>0</v>
      </c>
      <c r="C16" t="s">
        <v>108</v>
      </c>
      <c r="D16">
        <v>250</v>
      </c>
      <c r="E16">
        <v>59</v>
      </c>
      <c r="F16">
        <v>34.705883</v>
      </c>
      <c r="G16" t="s">
        <v>759</v>
      </c>
      <c r="H16">
        <v>469</v>
      </c>
      <c r="I16">
        <v>62</v>
      </c>
      <c r="J16">
        <v>36.470590000000001</v>
      </c>
      <c r="K16" t="s">
        <v>759</v>
      </c>
      <c r="L16">
        <v>469</v>
      </c>
      <c r="M16">
        <v>62</v>
      </c>
      <c r="N16">
        <v>36.470590000000001</v>
      </c>
      <c r="O16" t="s">
        <v>236</v>
      </c>
      <c r="P16">
        <v>312</v>
      </c>
      <c r="Q16">
        <v>62</v>
      </c>
      <c r="R16">
        <v>36.470590000000001</v>
      </c>
      <c r="S16" t="s">
        <v>760</v>
      </c>
      <c r="T16">
        <v>334</v>
      </c>
      <c r="U16">
        <v>63</v>
      </c>
      <c r="V16">
        <v>37.058822999999997</v>
      </c>
      <c r="W16" t="s">
        <v>760</v>
      </c>
      <c r="X16">
        <v>334</v>
      </c>
      <c r="Y16">
        <v>63</v>
      </c>
      <c r="Z16">
        <v>37.058822999999997</v>
      </c>
      <c r="AA16" t="s">
        <v>761</v>
      </c>
      <c r="AB16">
        <v>16</v>
      </c>
      <c r="AC16">
        <v>63</v>
      </c>
      <c r="AD16">
        <v>37.058822999999997</v>
      </c>
      <c r="AE16" t="s">
        <v>762</v>
      </c>
      <c r="AF16">
        <v>32</v>
      </c>
      <c r="AG16">
        <v>63</v>
      </c>
      <c r="AH16">
        <v>37.058822999999997</v>
      </c>
      <c r="AI16" t="s">
        <v>210</v>
      </c>
      <c r="AJ16">
        <v>202</v>
      </c>
      <c r="AK16">
        <v>63</v>
      </c>
      <c r="AL16">
        <v>37.058822999999997</v>
      </c>
      <c r="AM16" t="s">
        <v>537</v>
      </c>
      <c r="AN16">
        <v>530</v>
      </c>
      <c r="AO16">
        <v>63</v>
      </c>
      <c r="AP16">
        <v>37.058822999999997</v>
      </c>
    </row>
    <row r="17" spans="1:42">
      <c r="A17" t="s">
        <v>517</v>
      </c>
      <c r="B17">
        <f>IF(C17 = GroundTruth!B17, 1, 0)</f>
        <v>0</v>
      </c>
      <c r="C17" t="s">
        <v>763</v>
      </c>
      <c r="D17">
        <v>192</v>
      </c>
      <c r="E17">
        <v>4</v>
      </c>
      <c r="F17">
        <v>11.428572000000001</v>
      </c>
      <c r="G17" t="s">
        <v>764</v>
      </c>
      <c r="H17">
        <v>14</v>
      </c>
      <c r="I17">
        <v>5</v>
      </c>
      <c r="J17">
        <v>14.285715</v>
      </c>
      <c r="K17" t="s">
        <v>764</v>
      </c>
      <c r="L17">
        <v>338</v>
      </c>
      <c r="M17">
        <v>5</v>
      </c>
      <c r="N17">
        <v>14.285715</v>
      </c>
      <c r="O17" t="s">
        <v>765</v>
      </c>
      <c r="P17">
        <v>287</v>
      </c>
      <c r="Q17">
        <v>5</v>
      </c>
      <c r="R17">
        <v>14.285715</v>
      </c>
      <c r="S17" t="s">
        <v>331</v>
      </c>
      <c r="T17">
        <v>662</v>
      </c>
      <c r="U17">
        <v>6</v>
      </c>
      <c r="V17">
        <v>17.142859000000001</v>
      </c>
      <c r="W17" t="s">
        <v>245</v>
      </c>
      <c r="X17">
        <v>269</v>
      </c>
      <c r="Y17">
        <v>6</v>
      </c>
      <c r="Z17">
        <v>17.142859000000001</v>
      </c>
      <c r="AA17" t="s">
        <v>144</v>
      </c>
      <c r="AB17">
        <v>286</v>
      </c>
      <c r="AC17">
        <v>6</v>
      </c>
      <c r="AD17">
        <v>17.142859000000001</v>
      </c>
      <c r="AE17" t="s">
        <v>357</v>
      </c>
      <c r="AF17">
        <v>191</v>
      </c>
      <c r="AG17">
        <v>6</v>
      </c>
      <c r="AH17">
        <v>17.142859000000001</v>
      </c>
      <c r="AI17" t="s">
        <v>300</v>
      </c>
      <c r="AJ17">
        <v>221</v>
      </c>
      <c r="AK17">
        <v>6</v>
      </c>
      <c r="AL17">
        <v>17.142859000000001</v>
      </c>
      <c r="AM17" t="s">
        <v>323</v>
      </c>
      <c r="AN17">
        <v>215</v>
      </c>
      <c r="AO17">
        <v>6</v>
      </c>
      <c r="AP17">
        <v>17.142859000000001</v>
      </c>
    </row>
    <row r="18" spans="1:42">
      <c r="A18" t="s">
        <v>524</v>
      </c>
      <c r="B18">
        <f>IF(C18 = GroundTruth!B18, 1, 0)</f>
        <v>0</v>
      </c>
      <c r="C18" t="s">
        <v>766</v>
      </c>
      <c r="D18">
        <v>64</v>
      </c>
      <c r="E18">
        <v>14</v>
      </c>
      <c r="F18">
        <v>22.222223</v>
      </c>
      <c r="G18" t="s">
        <v>767</v>
      </c>
      <c r="H18">
        <v>769</v>
      </c>
      <c r="I18">
        <v>15</v>
      </c>
      <c r="J18">
        <v>23.809525000000001</v>
      </c>
      <c r="K18" t="s">
        <v>413</v>
      </c>
      <c r="L18">
        <v>212</v>
      </c>
      <c r="M18">
        <v>15</v>
      </c>
      <c r="N18">
        <v>23.809525000000001</v>
      </c>
      <c r="O18" t="s">
        <v>711</v>
      </c>
      <c r="P18">
        <v>177</v>
      </c>
      <c r="Q18">
        <v>16</v>
      </c>
      <c r="R18">
        <v>25.396827999999999</v>
      </c>
      <c r="S18" t="s">
        <v>332</v>
      </c>
      <c r="T18">
        <v>756</v>
      </c>
      <c r="U18">
        <v>16</v>
      </c>
      <c r="V18">
        <v>25.396827999999999</v>
      </c>
      <c r="W18" t="s">
        <v>768</v>
      </c>
      <c r="X18">
        <v>715</v>
      </c>
      <c r="Y18">
        <v>16</v>
      </c>
      <c r="Z18">
        <v>25.396827999999999</v>
      </c>
      <c r="AA18" t="s">
        <v>413</v>
      </c>
      <c r="AB18">
        <v>212</v>
      </c>
      <c r="AC18">
        <v>16</v>
      </c>
      <c r="AD18">
        <v>25.396827999999999</v>
      </c>
      <c r="AE18" t="s">
        <v>252</v>
      </c>
      <c r="AF18">
        <v>23</v>
      </c>
      <c r="AG18">
        <v>16</v>
      </c>
      <c r="AH18">
        <v>25.396827999999999</v>
      </c>
      <c r="AI18" t="s">
        <v>526</v>
      </c>
      <c r="AJ18">
        <v>409</v>
      </c>
      <c r="AK18">
        <v>16</v>
      </c>
      <c r="AL18">
        <v>25.396827999999999</v>
      </c>
      <c r="AM18" t="s">
        <v>526</v>
      </c>
      <c r="AN18">
        <v>409</v>
      </c>
      <c r="AO18">
        <v>16</v>
      </c>
      <c r="AP18">
        <v>25.396827999999999</v>
      </c>
    </row>
    <row r="19" spans="1:42">
      <c r="A19" t="s">
        <v>532</v>
      </c>
      <c r="B19">
        <f>IF(C19 = GroundTruth!B19, 1, 0)</f>
        <v>0</v>
      </c>
      <c r="C19" t="s">
        <v>629</v>
      </c>
      <c r="D19">
        <v>96</v>
      </c>
      <c r="E19">
        <v>21</v>
      </c>
      <c r="F19">
        <v>32.8125</v>
      </c>
      <c r="G19" t="s">
        <v>353</v>
      </c>
      <c r="H19">
        <v>204</v>
      </c>
      <c r="I19">
        <v>21</v>
      </c>
      <c r="J19">
        <v>32.8125</v>
      </c>
      <c r="K19" t="s">
        <v>199</v>
      </c>
      <c r="L19">
        <v>68</v>
      </c>
      <c r="M19">
        <v>22</v>
      </c>
      <c r="N19">
        <v>34.375</v>
      </c>
      <c r="O19" t="s">
        <v>104</v>
      </c>
      <c r="P19">
        <v>129</v>
      </c>
      <c r="Q19">
        <v>22</v>
      </c>
      <c r="R19">
        <v>34.375</v>
      </c>
      <c r="S19" t="s">
        <v>108</v>
      </c>
      <c r="T19">
        <v>250</v>
      </c>
      <c r="U19">
        <v>22</v>
      </c>
      <c r="V19">
        <v>34.375</v>
      </c>
      <c r="W19" t="s">
        <v>144</v>
      </c>
      <c r="X19">
        <v>493</v>
      </c>
      <c r="Y19">
        <v>22</v>
      </c>
      <c r="Z19">
        <v>34.375</v>
      </c>
      <c r="AA19" t="s">
        <v>108</v>
      </c>
      <c r="AB19">
        <v>250</v>
      </c>
      <c r="AC19">
        <v>22</v>
      </c>
      <c r="AD19">
        <v>34.375</v>
      </c>
      <c r="AE19" t="s">
        <v>769</v>
      </c>
      <c r="AF19">
        <v>62</v>
      </c>
      <c r="AG19">
        <v>22</v>
      </c>
      <c r="AH19">
        <v>34.375</v>
      </c>
      <c r="AI19" t="s">
        <v>104</v>
      </c>
      <c r="AJ19">
        <v>320</v>
      </c>
      <c r="AK19">
        <v>22</v>
      </c>
      <c r="AL19">
        <v>34.375</v>
      </c>
      <c r="AM19" t="s">
        <v>215</v>
      </c>
      <c r="AN19">
        <v>180</v>
      </c>
      <c r="AO19">
        <v>22</v>
      </c>
      <c r="AP19">
        <v>34.375</v>
      </c>
    </row>
    <row r="20" spans="1:42">
      <c r="A20" t="s">
        <v>534</v>
      </c>
      <c r="B20">
        <f>IF(C20 = GroundTruth!B20, 1, 0)</f>
        <v>0</v>
      </c>
      <c r="C20" t="s">
        <v>665</v>
      </c>
      <c r="D20">
        <v>36</v>
      </c>
      <c r="E20">
        <v>65</v>
      </c>
      <c r="F20">
        <v>24.904212999999999</v>
      </c>
      <c r="G20" t="s">
        <v>665</v>
      </c>
      <c r="H20">
        <v>634</v>
      </c>
      <c r="I20">
        <v>67</v>
      </c>
      <c r="J20">
        <v>25.670497999999998</v>
      </c>
      <c r="K20" t="s">
        <v>665</v>
      </c>
      <c r="L20">
        <v>236</v>
      </c>
      <c r="M20">
        <v>67</v>
      </c>
      <c r="N20">
        <v>25.670497999999998</v>
      </c>
      <c r="O20" t="s">
        <v>322</v>
      </c>
      <c r="P20">
        <v>175</v>
      </c>
      <c r="Q20">
        <v>68</v>
      </c>
      <c r="R20">
        <v>26.053640000000001</v>
      </c>
      <c r="S20" t="s">
        <v>251</v>
      </c>
      <c r="T20">
        <v>27</v>
      </c>
      <c r="U20">
        <v>70</v>
      </c>
      <c r="V20">
        <v>26.819922999999999</v>
      </c>
      <c r="W20" t="s">
        <v>105</v>
      </c>
      <c r="X20">
        <v>53</v>
      </c>
      <c r="Y20">
        <v>70</v>
      </c>
      <c r="Z20">
        <v>26.819922999999999</v>
      </c>
      <c r="AA20" t="s">
        <v>701</v>
      </c>
      <c r="AB20">
        <v>67</v>
      </c>
      <c r="AC20">
        <v>70</v>
      </c>
      <c r="AD20">
        <v>26.819922999999999</v>
      </c>
      <c r="AE20" t="s">
        <v>687</v>
      </c>
      <c r="AF20">
        <v>474</v>
      </c>
      <c r="AG20">
        <v>70</v>
      </c>
      <c r="AH20">
        <v>26.819922999999999</v>
      </c>
      <c r="AI20" t="s">
        <v>672</v>
      </c>
      <c r="AJ20">
        <v>14</v>
      </c>
      <c r="AK20">
        <v>70</v>
      </c>
      <c r="AL20">
        <v>26.819922999999999</v>
      </c>
      <c r="AM20" t="s">
        <v>571</v>
      </c>
      <c r="AN20">
        <v>644</v>
      </c>
      <c r="AO20">
        <v>70</v>
      </c>
      <c r="AP20">
        <v>26.819922999999999</v>
      </c>
    </row>
    <row r="21" spans="1:42">
      <c r="A21" t="s">
        <v>540</v>
      </c>
      <c r="B21">
        <f>IF(C21 = GroundTruth!B21, 1, 0)</f>
        <v>0</v>
      </c>
      <c r="C21" t="s">
        <v>770</v>
      </c>
      <c r="D21">
        <v>114</v>
      </c>
      <c r="E21">
        <v>8</v>
      </c>
      <c r="F21">
        <v>20</v>
      </c>
      <c r="G21" t="s">
        <v>482</v>
      </c>
      <c r="H21">
        <v>209</v>
      </c>
      <c r="I21">
        <v>8</v>
      </c>
      <c r="J21">
        <v>20</v>
      </c>
      <c r="K21" t="s">
        <v>362</v>
      </c>
      <c r="L21">
        <v>13</v>
      </c>
      <c r="M21">
        <v>8</v>
      </c>
      <c r="N21">
        <v>20</v>
      </c>
      <c r="O21" t="s">
        <v>708</v>
      </c>
      <c r="P21">
        <v>250</v>
      </c>
      <c r="Q21">
        <v>8</v>
      </c>
      <c r="R21">
        <v>20</v>
      </c>
      <c r="S21" t="s">
        <v>771</v>
      </c>
      <c r="T21">
        <v>253</v>
      </c>
      <c r="U21">
        <v>8</v>
      </c>
      <c r="V21">
        <v>20</v>
      </c>
      <c r="W21" t="s">
        <v>772</v>
      </c>
      <c r="X21">
        <v>415</v>
      </c>
      <c r="Y21">
        <v>9</v>
      </c>
      <c r="Z21">
        <v>22.5</v>
      </c>
      <c r="AA21" t="s">
        <v>474</v>
      </c>
      <c r="AB21">
        <v>47</v>
      </c>
      <c r="AC21">
        <v>9</v>
      </c>
      <c r="AD21">
        <v>22.5</v>
      </c>
      <c r="AE21" t="s">
        <v>314</v>
      </c>
      <c r="AF21">
        <v>68</v>
      </c>
      <c r="AG21">
        <v>9</v>
      </c>
      <c r="AH21">
        <v>22.5</v>
      </c>
      <c r="AI21" t="s">
        <v>719</v>
      </c>
      <c r="AJ21">
        <v>457</v>
      </c>
      <c r="AK21">
        <v>9</v>
      </c>
      <c r="AL21">
        <v>22.5</v>
      </c>
      <c r="AM21" t="s">
        <v>304</v>
      </c>
      <c r="AN21">
        <v>83</v>
      </c>
      <c r="AO21">
        <v>9</v>
      </c>
      <c r="AP21">
        <v>22.5</v>
      </c>
    </row>
    <row r="22" spans="1:42">
      <c r="A22" t="s">
        <v>544</v>
      </c>
      <c r="B22">
        <f>IF(C22 = GroundTruth!B22, 1, 0)</f>
        <v>0</v>
      </c>
      <c r="C22" t="s">
        <v>713</v>
      </c>
      <c r="D22">
        <v>37</v>
      </c>
      <c r="E22">
        <v>27</v>
      </c>
      <c r="F22">
        <v>20.454546000000001</v>
      </c>
      <c r="G22" t="s">
        <v>713</v>
      </c>
      <c r="H22">
        <v>730</v>
      </c>
      <c r="I22">
        <v>27</v>
      </c>
      <c r="J22">
        <v>20.454546000000001</v>
      </c>
      <c r="K22" t="s">
        <v>685</v>
      </c>
      <c r="L22">
        <v>411</v>
      </c>
      <c r="M22">
        <v>29</v>
      </c>
      <c r="N22">
        <v>21.969695999999999</v>
      </c>
      <c r="O22" t="s">
        <v>701</v>
      </c>
      <c r="P22">
        <v>67</v>
      </c>
      <c r="Q22">
        <v>30</v>
      </c>
      <c r="R22">
        <v>22.727274000000001</v>
      </c>
      <c r="S22" t="s">
        <v>379</v>
      </c>
      <c r="T22">
        <v>430</v>
      </c>
      <c r="U22">
        <v>30</v>
      </c>
      <c r="V22">
        <v>22.727274000000001</v>
      </c>
      <c r="W22" t="s">
        <v>205</v>
      </c>
      <c r="X22">
        <v>437</v>
      </c>
      <c r="Y22">
        <v>30</v>
      </c>
      <c r="Z22">
        <v>22.727274000000001</v>
      </c>
      <c r="AA22" t="s">
        <v>685</v>
      </c>
      <c r="AB22">
        <v>411</v>
      </c>
      <c r="AC22">
        <v>30</v>
      </c>
      <c r="AD22">
        <v>22.727274000000001</v>
      </c>
      <c r="AE22" t="s">
        <v>695</v>
      </c>
      <c r="AF22">
        <v>224</v>
      </c>
      <c r="AG22">
        <v>30</v>
      </c>
      <c r="AH22">
        <v>22.727274000000001</v>
      </c>
      <c r="AI22" t="s">
        <v>398</v>
      </c>
      <c r="AJ22">
        <v>230</v>
      </c>
      <c r="AK22">
        <v>30</v>
      </c>
      <c r="AL22">
        <v>22.727274000000001</v>
      </c>
      <c r="AM22" t="s">
        <v>665</v>
      </c>
      <c r="AN22">
        <v>236</v>
      </c>
      <c r="AO22">
        <v>30</v>
      </c>
      <c r="AP22">
        <v>22.727274000000001</v>
      </c>
    </row>
    <row r="23" spans="1:42">
      <c r="A23" t="s">
        <v>547</v>
      </c>
      <c r="B23">
        <f>IF(C23 = GroundTruth!B23, 1, 0)</f>
        <v>0</v>
      </c>
      <c r="C23" t="s">
        <v>722</v>
      </c>
      <c r="D23">
        <v>189</v>
      </c>
      <c r="E23">
        <v>26</v>
      </c>
      <c r="F23">
        <v>26.804123000000001</v>
      </c>
      <c r="G23" t="s">
        <v>606</v>
      </c>
      <c r="H23">
        <v>394</v>
      </c>
      <c r="I23">
        <v>27</v>
      </c>
      <c r="J23">
        <v>27.835049999999999</v>
      </c>
      <c r="K23" t="s">
        <v>732</v>
      </c>
      <c r="L23">
        <v>534</v>
      </c>
      <c r="M23">
        <v>27</v>
      </c>
      <c r="N23">
        <v>27.835049999999999</v>
      </c>
      <c r="O23" t="s">
        <v>422</v>
      </c>
      <c r="P23">
        <v>21</v>
      </c>
      <c r="Q23">
        <v>28</v>
      </c>
      <c r="R23">
        <v>28.865977999999998</v>
      </c>
      <c r="S23" t="s">
        <v>749</v>
      </c>
      <c r="T23">
        <v>487</v>
      </c>
      <c r="U23">
        <v>28</v>
      </c>
      <c r="V23">
        <v>28.865977999999998</v>
      </c>
      <c r="W23" t="s">
        <v>218</v>
      </c>
      <c r="X23">
        <v>773</v>
      </c>
      <c r="Y23">
        <v>28</v>
      </c>
      <c r="Z23">
        <v>28.865977999999998</v>
      </c>
      <c r="AA23" t="s">
        <v>671</v>
      </c>
      <c r="AB23">
        <v>241</v>
      </c>
      <c r="AC23">
        <v>28</v>
      </c>
      <c r="AD23">
        <v>28.865977999999998</v>
      </c>
      <c r="AE23" t="s">
        <v>606</v>
      </c>
      <c r="AF23">
        <v>788</v>
      </c>
      <c r="AG23">
        <v>28</v>
      </c>
      <c r="AH23">
        <v>28.865977999999998</v>
      </c>
      <c r="AI23" t="s">
        <v>677</v>
      </c>
      <c r="AJ23">
        <v>330</v>
      </c>
      <c r="AK23">
        <v>28</v>
      </c>
      <c r="AL23">
        <v>28.865977999999998</v>
      </c>
      <c r="AM23" t="s">
        <v>188</v>
      </c>
      <c r="AN23">
        <v>698</v>
      </c>
      <c r="AO23">
        <v>29</v>
      </c>
      <c r="AP23">
        <v>29.896906000000001</v>
      </c>
    </row>
    <row r="24" spans="1:42">
      <c r="A24" t="s">
        <v>550</v>
      </c>
      <c r="B24">
        <f>IF(C24 = GroundTruth!B24, 1, 0)</f>
        <v>0</v>
      </c>
      <c r="C24" t="s">
        <v>773</v>
      </c>
      <c r="D24">
        <v>109</v>
      </c>
      <c r="E24">
        <v>29</v>
      </c>
      <c r="F24">
        <v>24.576270999999998</v>
      </c>
      <c r="G24" t="s">
        <v>395</v>
      </c>
      <c r="H24">
        <v>303</v>
      </c>
      <c r="I24">
        <v>29</v>
      </c>
      <c r="J24">
        <v>24.576270999999998</v>
      </c>
      <c r="K24" t="s">
        <v>774</v>
      </c>
      <c r="L24">
        <v>19</v>
      </c>
      <c r="M24">
        <v>30</v>
      </c>
      <c r="N24">
        <v>25.423729000000002</v>
      </c>
      <c r="O24" t="s">
        <v>701</v>
      </c>
      <c r="P24">
        <v>67</v>
      </c>
      <c r="Q24">
        <v>30</v>
      </c>
      <c r="R24">
        <v>25.423729000000002</v>
      </c>
      <c r="S24" t="s">
        <v>245</v>
      </c>
      <c r="T24">
        <v>269</v>
      </c>
      <c r="U24">
        <v>30</v>
      </c>
      <c r="V24">
        <v>25.423729000000002</v>
      </c>
      <c r="W24" t="s">
        <v>775</v>
      </c>
      <c r="X24">
        <v>701</v>
      </c>
      <c r="Y24">
        <v>30</v>
      </c>
      <c r="Z24">
        <v>25.423729000000002</v>
      </c>
      <c r="AA24" t="s">
        <v>150</v>
      </c>
      <c r="AB24">
        <v>162</v>
      </c>
      <c r="AC24">
        <v>30</v>
      </c>
      <c r="AD24">
        <v>25.423729000000002</v>
      </c>
      <c r="AE24" t="s">
        <v>669</v>
      </c>
      <c r="AF24">
        <v>244</v>
      </c>
      <c r="AG24">
        <v>30</v>
      </c>
      <c r="AH24">
        <v>25.423729000000002</v>
      </c>
      <c r="AI24" t="s">
        <v>776</v>
      </c>
      <c r="AJ24">
        <v>249</v>
      </c>
      <c r="AK24">
        <v>31</v>
      </c>
      <c r="AL24">
        <v>26.271184999999999</v>
      </c>
      <c r="AM24" t="s">
        <v>392</v>
      </c>
      <c r="AN24">
        <v>73</v>
      </c>
      <c r="AO24">
        <v>31</v>
      </c>
      <c r="AP24">
        <v>26.271184999999999</v>
      </c>
    </row>
    <row r="25" spans="1:42">
      <c r="A25" t="s">
        <v>551</v>
      </c>
      <c r="B25">
        <f>IF(C25 = GroundTruth!B25, 1, 0)</f>
        <v>0</v>
      </c>
      <c r="C25" t="s">
        <v>327</v>
      </c>
      <c r="D25">
        <v>248</v>
      </c>
      <c r="E25">
        <v>9</v>
      </c>
      <c r="F25">
        <v>21.951219999999999</v>
      </c>
      <c r="G25" t="s">
        <v>194</v>
      </c>
      <c r="H25">
        <v>113</v>
      </c>
      <c r="I25">
        <v>9</v>
      </c>
      <c r="J25">
        <v>21.951219999999999</v>
      </c>
      <c r="K25" t="s">
        <v>777</v>
      </c>
      <c r="L25">
        <v>67</v>
      </c>
      <c r="M25">
        <v>9</v>
      </c>
      <c r="N25">
        <v>21.951219999999999</v>
      </c>
      <c r="O25" t="s">
        <v>558</v>
      </c>
      <c r="P25">
        <v>247</v>
      </c>
      <c r="Q25">
        <v>9</v>
      </c>
      <c r="R25">
        <v>21.951219999999999</v>
      </c>
      <c r="S25" t="s">
        <v>778</v>
      </c>
      <c r="T25">
        <v>141</v>
      </c>
      <c r="U25">
        <v>9</v>
      </c>
      <c r="V25">
        <v>21.951219999999999</v>
      </c>
      <c r="W25" t="s">
        <v>470</v>
      </c>
      <c r="X25">
        <v>119</v>
      </c>
      <c r="Y25">
        <v>9</v>
      </c>
      <c r="Z25">
        <v>21.951219999999999</v>
      </c>
      <c r="AA25" t="s">
        <v>684</v>
      </c>
      <c r="AB25">
        <v>121</v>
      </c>
      <c r="AC25">
        <v>9</v>
      </c>
      <c r="AD25">
        <v>21.951219999999999</v>
      </c>
      <c r="AE25" t="s">
        <v>726</v>
      </c>
      <c r="AF25">
        <v>578</v>
      </c>
      <c r="AG25">
        <v>9</v>
      </c>
      <c r="AH25">
        <v>21.951219999999999</v>
      </c>
      <c r="AI25" t="s">
        <v>232</v>
      </c>
      <c r="AJ25">
        <v>585</v>
      </c>
      <c r="AK25">
        <v>9</v>
      </c>
      <c r="AL25">
        <v>21.951219999999999</v>
      </c>
      <c r="AM25" t="s">
        <v>519</v>
      </c>
      <c r="AN25">
        <v>589</v>
      </c>
      <c r="AO25">
        <v>9</v>
      </c>
      <c r="AP25">
        <v>21.951219999999999</v>
      </c>
    </row>
    <row r="26" spans="1:42">
      <c r="A26" t="s">
        <v>556</v>
      </c>
      <c r="B26">
        <f>IF(C26 = GroundTruth!B26, 1, 0)</f>
        <v>0</v>
      </c>
      <c r="C26" t="s">
        <v>779</v>
      </c>
      <c r="D26">
        <v>90</v>
      </c>
      <c r="E26">
        <v>18</v>
      </c>
      <c r="F26">
        <v>23.376622999999999</v>
      </c>
      <c r="G26" t="s">
        <v>173</v>
      </c>
      <c r="H26">
        <v>668</v>
      </c>
      <c r="I26">
        <v>20</v>
      </c>
      <c r="J26">
        <v>25.974025999999999</v>
      </c>
      <c r="K26" t="s">
        <v>666</v>
      </c>
      <c r="L26">
        <v>771</v>
      </c>
      <c r="M26">
        <v>20</v>
      </c>
      <c r="N26">
        <v>25.974025999999999</v>
      </c>
      <c r="O26" t="s">
        <v>582</v>
      </c>
      <c r="P26">
        <v>611</v>
      </c>
      <c r="Q26">
        <v>21</v>
      </c>
      <c r="R26">
        <v>27.272728000000001</v>
      </c>
      <c r="S26" t="s">
        <v>336</v>
      </c>
      <c r="T26">
        <v>104</v>
      </c>
      <c r="U26">
        <v>21</v>
      </c>
      <c r="V26">
        <v>27.272728000000001</v>
      </c>
      <c r="W26" t="s">
        <v>780</v>
      </c>
      <c r="X26">
        <v>187</v>
      </c>
      <c r="Y26">
        <v>21</v>
      </c>
      <c r="Z26">
        <v>27.272728000000001</v>
      </c>
      <c r="AA26" t="s">
        <v>538</v>
      </c>
      <c r="AB26">
        <v>772</v>
      </c>
      <c r="AC26">
        <v>21</v>
      </c>
      <c r="AD26">
        <v>27.272728000000001</v>
      </c>
      <c r="AE26" t="s">
        <v>198</v>
      </c>
      <c r="AF26">
        <v>140</v>
      </c>
      <c r="AG26">
        <v>21</v>
      </c>
      <c r="AH26">
        <v>27.272728000000001</v>
      </c>
      <c r="AI26" t="s">
        <v>530</v>
      </c>
      <c r="AJ26">
        <v>165</v>
      </c>
      <c r="AK26">
        <v>21</v>
      </c>
      <c r="AL26">
        <v>27.272728000000001</v>
      </c>
      <c r="AM26" t="s">
        <v>530</v>
      </c>
      <c r="AN26">
        <v>165</v>
      </c>
      <c r="AO26">
        <v>21</v>
      </c>
      <c r="AP26">
        <v>27.272728000000001</v>
      </c>
    </row>
    <row r="27" spans="1:42">
      <c r="A27" t="s">
        <v>565</v>
      </c>
      <c r="B27">
        <f>IF(C27 = GroundTruth!B27, 1, 0)</f>
        <v>0</v>
      </c>
      <c r="C27" t="s">
        <v>155</v>
      </c>
      <c r="D27">
        <v>492</v>
      </c>
      <c r="E27">
        <v>59</v>
      </c>
      <c r="F27">
        <v>26.576575999999999</v>
      </c>
      <c r="G27" t="s">
        <v>781</v>
      </c>
      <c r="H27">
        <v>3</v>
      </c>
      <c r="I27">
        <v>62</v>
      </c>
      <c r="J27">
        <v>27.927928999999999</v>
      </c>
      <c r="K27" t="s">
        <v>748</v>
      </c>
      <c r="L27">
        <v>720</v>
      </c>
      <c r="M27">
        <v>62</v>
      </c>
      <c r="N27">
        <v>27.927928999999999</v>
      </c>
      <c r="O27" t="s">
        <v>669</v>
      </c>
      <c r="P27">
        <v>244</v>
      </c>
      <c r="Q27">
        <v>62</v>
      </c>
      <c r="R27">
        <v>27.927928999999999</v>
      </c>
      <c r="S27" t="s">
        <v>568</v>
      </c>
      <c r="T27">
        <v>362</v>
      </c>
      <c r="U27">
        <v>62</v>
      </c>
      <c r="V27">
        <v>27.927928999999999</v>
      </c>
      <c r="W27" t="s">
        <v>258</v>
      </c>
      <c r="X27">
        <v>614</v>
      </c>
      <c r="Y27">
        <v>63</v>
      </c>
      <c r="Z27">
        <v>28.37838</v>
      </c>
      <c r="AA27" t="s">
        <v>665</v>
      </c>
      <c r="AB27">
        <v>634</v>
      </c>
      <c r="AC27">
        <v>63</v>
      </c>
      <c r="AD27">
        <v>28.37838</v>
      </c>
      <c r="AE27" t="s">
        <v>681</v>
      </c>
      <c r="AF27">
        <v>144</v>
      </c>
      <c r="AG27">
        <v>63</v>
      </c>
      <c r="AH27">
        <v>28.37838</v>
      </c>
      <c r="AI27" t="s">
        <v>136</v>
      </c>
      <c r="AJ27">
        <v>745</v>
      </c>
      <c r="AK27">
        <v>63</v>
      </c>
      <c r="AL27">
        <v>28.37838</v>
      </c>
      <c r="AM27" t="s">
        <v>782</v>
      </c>
      <c r="AN27">
        <v>777</v>
      </c>
      <c r="AO27">
        <v>63</v>
      </c>
      <c r="AP27">
        <v>28.37838</v>
      </c>
    </row>
    <row r="28" spans="1:42">
      <c r="A28" t="s">
        <v>570</v>
      </c>
      <c r="B28">
        <f>IF(C28 = GroundTruth!B28, 1, 0)</f>
        <v>0</v>
      </c>
      <c r="C28" t="s">
        <v>665</v>
      </c>
      <c r="D28">
        <v>236</v>
      </c>
      <c r="E28">
        <v>36</v>
      </c>
      <c r="F28">
        <v>23.076923000000001</v>
      </c>
      <c r="G28" t="s">
        <v>519</v>
      </c>
      <c r="H28">
        <v>589</v>
      </c>
      <c r="I28">
        <v>36</v>
      </c>
      <c r="J28">
        <v>23.076923000000001</v>
      </c>
      <c r="K28" t="s">
        <v>699</v>
      </c>
      <c r="L28">
        <v>630</v>
      </c>
      <c r="M28">
        <v>37</v>
      </c>
      <c r="N28">
        <v>23.717949000000001</v>
      </c>
      <c r="O28" t="s">
        <v>665</v>
      </c>
      <c r="P28">
        <v>634</v>
      </c>
      <c r="Q28">
        <v>37</v>
      </c>
      <c r="R28">
        <v>23.717949000000001</v>
      </c>
      <c r="S28" t="s">
        <v>782</v>
      </c>
      <c r="T28">
        <v>777</v>
      </c>
      <c r="U28">
        <v>37</v>
      </c>
      <c r="V28">
        <v>23.717949000000001</v>
      </c>
      <c r="W28" t="s">
        <v>782</v>
      </c>
      <c r="X28">
        <v>97</v>
      </c>
      <c r="Y28">
        <v>37</v>
      </c>
      <c r="Z28">
        <v>23.717949000000001</v>
      </c>
      <c r="AA28" t="s">
        <v>138</v>
      </c>
      <c r="AB28">
        <v>800</v>
      </c>
      <c r="AC28">
        <v>37</v>
      </c>
      <c r="AD28">
        <v>23.717949000000001</v>
      </c>
      <c r="AE28" t="s">
        <v>178</v>
      </c>
      <c r="AF28">
        <v>148</v>
      </c>
      <c r="AG28">
        <v>38</v>
      </c>
      <c r="AH28">
        <v>24.358974</v>
      </c>
      <c r="AI28" t="s">
        <v>665</v>
      </c>
      <c r="AJ28">
        <v>36</v>
      </c>
      <c r="AK28">
        <v>38</v>
      </c>
      <c r="AL28">
        <v>24.358974</v>
      </c>
      <c r="AM28" t="s">
        <v>681</v>
      </c>
      <c r="AN28">
        <v>144</v>
      </c>
      <c r="AO28">
        <v>38</v>
      </c>
      <c r="AP28">
        <v>24.358974</v>
      </c>
    </row>
    <row r="29" spans="1:42">
      <c r="A29" t="s">
        <v>576</v>
      </c>
      <c r="B29">
        <f>IF(C29 = GroundTruth!B29, 1, 0)</f>
        <v>0</v>
      </c>
      <c r="C29" t="s">
        <v>228</v>
      </c>
      <c r="D29">
        <v>197</v>
      </c>
      <c r="E29">
        <v>6</v>
      </c>
      <c r="F29">
        <v>19.354837</v>
      </c>
      <c r="G29" t="s">
        <v>765</v>
      </c>
      <c r="H29">
        <v>287</v>
      </c>
      <c r="I29">
        <v>6</v>
      </c>
      <c r="J29">
        <v>19.354837</v>
      </c>
      <c r="K29" t="s">
        <v>783</v>
      </c>
      <c r="L29">
        <v>292</v>
      </c>
      <c r="M29">
        <v>7</v>
      </c>
      <c r="N29">
        <v>22.580645000000001</v>
      </c>
      <c r="O29" t="s">
        <v>150</v>
      </c>
      <c r="P29">
        <v>162</v>
      </c>
      <c r="Q29">
        <v>7</v>
      </c>
      <c r="R29">
        <v>22.580645000000001</v>
      </c>
      <c r="S29" t="s">
        <v>312</v>
      </c>
      <c r="T29">
        <v>71</v>
      </c>
      <c r="U29">
        <v>7</v>
      </c>
      <c r="V29">
        <v>22.580645000000001</v>
      </c>
      <c r="W29" t="s">
        <v>784</v>
      </c>
      <c r="X29">
        <v>407</v>
      </c>
      <c r="Y29">
        <v>7</v>
      </c>
      <c r="Z29">
        <v>22.580645000000001</v>
      </c>
      <c r="AA29" t="s">
        <v>204</v>
      </c>
      <c r="AB29">
        <v>426</v>
      </c>
      <c r="AC29">
        <v>7</v>
      </c>
      <c r="AD29">
        <v>22.580645000000001</v>
      </c>
      <c r="AE29" t="s">
        <v>144</v>
      </c>
      <c r="AF29">
        <v>591</v>
      </c>
      <c r="AG29">
        <v>7</v>
      </c>
      <c r="AH29">
        <v>22.580645000000001</v>
      </c>
      <c r="AI29" t="s">
        <v>331</v>
      </c>
      <c r="AJ29">
        <v>681</v>
      </c>
      <c r="AK29">
        <v>7</v>
      </c>
      <c r="AL29">
        <v>22.580645000000001</v>
      </c>
      <c r="AM29" t="s">
        <v>785</v>
      </c>
      <c r="AN29">
        <v>103</v>
      </c>
      <c r="AO29">
        <v>7</v>
      </c>
      <c r="AP29">
        <v>22.580645000000001</v>
      </c>
    </row>
    <row r="30" spans="1:42">
      <c r="A30" t="s">
        <v>334</v>
      </c>
      <c r="B30">
        <f>IF(C30 = GroundTruth!B30, 1, 0)</f>
        <v>0</v>
      </c>
      <c r="C30" t="s">
        <v>665</v>
      </c>
      <c r="D30">
        <v>36</v>
      </c>
      <c r="E30">
        <v>18</v>
      </c>
      <c r="F30">
        <v>22.222223</v>
      </c>
      <c r="G30" t="s">
        <v>496</v>
      </c>
      <c r="H30">
        <v>66</v>
      </c>
      <c r="I30">
        <v>18</v>
      </c>
      <c r="J30">
        <v>22.222223</v>
      </c>
      <c r="K30" t="s">
        <v>786</v>
      </c>
      <c r="L30">
        <v>223</v>
      </c>
      <c r="M30">
        <v>18</v>
      </c>
      <c r="N30">
        <v>22.222223</v>
      </c>
      <c r="O30" t="s">
        <v>648</v>
      </c>
      <c r="P30">
        <v>717</v>
      </c>
      <c r="Q30">
        <v>19</v>
      </c>
      <c r="R30">
        <v>23.456789000000001</v>
      </c>
      <c r="S30" t="s">
        <v>787</v>
      </c>
      <c r="T30">
        <v>741</v>
      </c>
      <c r="U30">
        <v>19</v>
      </c>
      <c r="V30">
        <v>23.456789000000001</v>
      </c>
      <c r="W30" t="s">
        <v>666</v>
      </c>
      <c r="X30">
        <v>771</v>
      </c>
      <c r="Y30">
        <v>19</v>
      </c>
      <c r="Z30">
        <v>23.456789000000001</v>
      </c>
      <c r="AA30" t="s">
        <v>782</v>
      </c>
      <c r="AB30">
        <v>777</v>
      </c>
      <c r="AC30">
        <v>19</v>
      </c>
      <c r="AD30">
        <v>23.456789000000001</v>
      </c>
      <c r="AE30" t="s">
        <v>571</v>
      </c>
      <c r="AF30">
        <v>644</v>
      </c>
      <c r="AG30">
        <v>19</v>
      </c>
      <c r="AH30">
        <v>23.456789000000001</v>
      </c>
      <c r="AI30" t="s">
        <v>788</v>
      </c>
      <c r="AJ30">
        <v>221</v>
      </c>
      <c r="AK30">
        <v>19</v>
      </c>
      <c r="AL30">
        <v>23.456789000000001</v>
      </c>
      <c r="AM30" t="s">
        <v>788</v>
      </c>
      <c r="AN30">
        <v>221</v>
      </c>
      <c r="AO30">
        <v>19</v>
      </c>
      <c r="AP30">
        <v>23.456789000000001</v>
      </c>
    </row>
    <row r="31" spans="1:42">
      <c r="A31" t="s">
        <v>583</v>
      </c>
      <c r="B31">
        <f>IF(C31 = GroundTruth!B31, 1, 0)</f>
        <v>0</v>
      </c>
      <c r="C31" t="s">
        <v>789</v>
      </c>
      <c r="D31">
        <v>30</v>
      </c>
      <c r="E31">
        <v>8</v>
      </c>
      <c r="F31">
        <v>20.512820999999999</v>
      </c>
      <c r="G31" t="s">
        <v>165</v>
      </c>
      <c r="H31">
        <v>154</v>
      </c>
      <c r="I31">
        <v>9</v>
      </c>
      <c r="J31">
        <v>23.076923000000001</v>
      </c>
      <c r="K31" t="s">
        <v>790</v>
      </c>
      <c r="L31">
        <v>211</v>
      </c>
      <c r="M31">
        <v>9</v>
      </c>
      <c r="N31">
        <v>23.076923000000001</v>
      </c>
      <c r="O31" t="s">
        <v>530</v>
      </c>
      <c r="P31">
        <v>165</v>
      </c>
      <c r="Q31">
        <v>9</v>
      </c>
      <c r="R31">
        <v>23.076923000000001</v>
      </c>
      <c r="S31" t="s">
        <v>791</v>
      </c>
      <c r="T31">
        <v>2</v>
      </c>
      <c r="U31">
        <v>9</v>
      </c>
      <c r="V31">
        <v>23.076923000000001</v>
      </c>
      <c r="W31" t="s">
        <v>789</v>
      </c>
      <c r="X31">
        <v>30</v>
      </c>
      <c r="Y31">
        <v>9</v>
      </c>
      <c r="Z31">
        <v>23.076923000000001</v>
      </c>
      <c r="AA31" t="s">
        <v>792</v>
      </c>
      <c r="AB31">
        <v>60</v>
      </c>
      <c r="AC31">
        <v>9</v>
      </c>
      <c r="AD31">
        <v>23.076923000000001</v>
      </c>
      <c r="AE31" t="s">
        <v>793</v>
      </c>
      <c r="AF31">
        <v>31</v>
      </c>
      <c r="AG31">
        <v>9</v>
      </c>
      <c r="AH31">
        <v>23.076923000000001</v>
      </c>
      <c r="AI31" t="s">
        <v>578</v>
      </c>
      <c r="AJ31">
        <v>176</v>
      </c>
      <c r="AK31">
        <v>9</v>
      </c>
      <c r="AL31">
        <v>23.076923000000001</v>
      </c>
      <c r="AM31" t="s">
        <v>465</v>
      </c>
      <c r="AN31">
        <v>633</v>
      </c>
      <c r="AO31">
        <v>9</v>
      </c>
      <c r="AP31">
        <v>23.076923000000001</v>
      </c>
    </row>
    <row r="32" spans="1:42">
      <c r="A32" t="s">
        <v>588</v>
      </c>
      <c r="B32">
        <f>IF(C32 = GroundTruth!B32, 1, 0)</f>
        <v>0</v>
      </c>
      <c r="C32" t="s">
        <v>794</v>
      </c>
      <c r="D32">
        <v>577</v>
      </c>
      <c r="E32">
        <v>28</v>
      </c>
      <c r="F32">
        <v>23.140495000000001</v>
      </c>
      <c r="G32" t="s">
        <v>795</v>
      </c>
      <c r="H32">
        <v>358</v>
      </c>
      <c r="I32">
        <v>30</v>
      </c>
      <c r="J32">
        <v>24.793388</v>
      </c>
      <c r="K32" t="s">
        <v>148</v>
      </c>
      <c r="L32">
        <v>374</v>
      </c>
      <c r="M32">
        <v>30</v>
      </c>
      <c r="N32">
        <v>24.793388</v>
      </c>
      <c r="O32" t="s">
        <v>291</v>
      </c>
      <c r="P32">
        <v>298</v>
      </c>
      <c r="Q32">
        <v>31</v>
      </c>
      <c r="R32">
        <v>25.619834999999998</v>
      </c>
      <c r="S32" t="s">
        <v>796</v>
      </c>
      <c r="T32">
        <v>198</v>
      </c>
      <c r="U32">
        <v>31</v>
      </c>
      <c r="V32">
        <v>25.619834999999998</v>
      </c>
      <c r="W32" t="s">
        <v>338</v>
      </c>
      <c r="X32">
        <v>708</v>
      </c>
      <c r="Y32">
        <v>31</v>
      </c>
      <c r="Z32">
        <v>25.619834999999998</v>
      </c>
      <c r="AA32" t="s">
        <v>797</v>
      </c>
      <c r="AB32">
        <v>228</v>
      </c>
      <c r="AC32">
        <v>31</v>
      </c>
      <c r="AD32">
        <v>25.619834999999998</v>
      </c>
      <c r="AE32" t="s">
        <v>665</v>
      </c>
      <c r="AF32">
        <v>36</v>
      </c>
      <c r="AG32">
        <v>31</v>
      </c>
      <c r="AH32">
        <v>25.619834999999998</v>
      </c>
      <c r="AI32" t="s">
        <v>171</v>
      </c>
      <c r="AJ32">
        <v>444</v>
      </c>
      <c r="AK32">
        <v>31</v>
      </c>
      <c r="AL32">
        <v>25.619834999999998</v>
      </c>
      <c r="AM32" t="s">
        <v>302</v>
      </c>
      <c r="AN32">
        <v>563</v>
      </c>
      <c r="AO32">
        <v>31</v>
      </c>
      <c r="AP32">
        <v>25.619834999999998</v>
      </c>
    </row>
    <row r="33" spans="1:42">
      <c r="A33" t="s">
        <v>590</v>
      </c>
      <c r="B33">
        <f>IF(C33 = GroundTruth!B33, 1, 0)</f>
        <v>0</v>
      </c>
      <c r="C33" t="s">
        <v>798</v>
      </c>
      <c r="D33">
        <v>119</v>
      </c>
      <c r="E33">
        <v>4</v>
      </c>
      <c r="F33">
        <v>12.121212</v>
      </c>
      <c r="G33" t="s">
        <v>799</v>
      </c>
      <c r="H33">
        <v>139</v>
      </c>
      <c r="I33">
        <v>4</v>
      </c>
      <c r="J33">
        <v>12.121212</v>
      </c>
      <c r="K33" t="s">
        <v>265</v>
      </c>
      <c r="L33">
        <v>511</v>
      </c>
      <c r="M33">
        <v>4</v>
      </c>
      <c r="N33">
        <v>12.121212</v>
      </c>
      <c r="O33" t="s">
        <v>591</v>
      </c>
      <c r="P33">
        <v>322</v>
      </c>
      <c r="Q33">
        <v>4</v>
      </c>
      <c r="R33">
        <v>12.121212</v>
      </c>
      <c r="S33" t="s">
        <v>591</v>
      </c>
      <c r="T33">
        <v>322</v>
      </c>
      <c r="U33">
        <v>4</v>
      </c>
      <c r="V33">
        <v>12.121212</v>
      </c>
      <c r="W33" t="s">
        <v>800</v>
      </c>
      <c r="X33">
        <v>483</v>
      </c>
      <c r="Y33">
        <v>5</v>
      </c>
      <c r="Z33">
        <v>15.151516000000001</v>
      </c>
      <c r="AA33" t="s">
        <v>181</v>
      </c>
      <c r="AB33">
        <v>512</v>
      </c>
      <c r="AC33">
        <v>5</v>
      </c>
      <c r="AD33">
        <v>15.151516000000001</v>
      </c>
      <c r="AE33" t="s">
        <v>315</v>
      </c>
      <c r="AF33">
        <v>524</v>
      </c>
      <c r="AG33">
        <v>5</v>
      </c>
      <c r="AH33">
        <v>15.151516000000001</v>
      </c>
      <c r="AI33" t="s">
        <v>267</v>
      </c>
      <c r="AJ33">
        <v>276</v>
      </c>
      <c r="AK33">
        <v>5</v>
      </c>
      <c r="AL33">
        <v>15.151516000000001</v>
      </c>
      <c r="AM33" t="s">
        <v>801</v>
      </c>
      <c r="AN33">
        <v>280</v>
      </c>
      <c r="AO33">
        <v>5</v>
      </c>
      <c r="AP33">
        <v>15.151516000000001</v>
      </c>
    </row>
    <row r="34" spans="1:42">
      <c r="A34" t="s">
        <v>597</v>
      </c>
      <c r="B34">
        <f>IF(C34 = GroundTruth!B34, 1, 0)</f>
        <v>0</v>
      </c>
      <c r="C34" t="s">
        <v>263</v>
      </c>
      <c r="D34">
        <v>336</v>
      </c>
      <c r="E34">
        <v>13</v>
      </c>
      <c r="F34">
        <v>18.309857999999998</v>
      </c>
      <c r="G34" t="s">
        <v>205</v>
      </c>
      <c r="H34">
        <v>437</v>
      </c>
      <c r="I34">
        <v>13</v>
      </c>
      <c r="J34">
        <v>18.309857999999998</v>
      </c>
      <c r="K34" t="s">
        <v>173</v>
      </c>
      <c r="L34">
        <v>668</v>
      </c>
      <c r="M34">
        <v>13</v>
      </c>
      <c r="N34">
        <v>18.309857999999998</v>
      </c>
      <c r="O34" t="s">
        <v>499</v>
      </c>
      <c r="P34">
        <v>296</v>
      </c>
      <c r="Q34">
        <v>14</v>
      </c>
      <c r="R34">
        <v>19.718309999999999</v>
      </c>
      <c r="S34" t="s">
        <v>683</v>
      </c>
      <c r="T34">
        <v>488</v>
      </c>
      <c r="U34">
        <v>14</v>
      </c>
      <c r="V34">
        <v>19.718309999999999</v>
      </c>
      <c r="W34" t="s">
        <v>546</v>
      </c>
      <c r="X34">
        <v>551</v>
      </c>
      <c r="Y34">
        <v>14</v>
      </c>
      <c r="Z34">
        <v>19.718309999999999</v>
      </c>
      <c r="AA34" t="s">
        <v>173</v>
      </c>
      <c r="AB34">
        <v>668</v>
      </c>
      <c r="AC34">
        <v>14</v>
      </c>
      <c r="AD34">
        <v>19.718309999999999</v>
      </c>
      <c r="AE34" t="s">
        <v>664</v>
      </c>
      <c r="AF34">
        <v>690</v>
      </c>
      <c r="AG34">
        <v>14</v>
      </c>
      <c r="AH34">
        <v>19.718309999999999</v>
      </c>
      <c r="AI34" t="s">
        <v>674</v>
      </c>
      <c r="AJ34">
        <v>284</v>
      </c>
      <c r="AK34">
        <v>14</v>
      </c>
      <c r="AL34">
        <v>19.718309999999999</v>
      </c>
      <c r="AM34" t="s">
        <v>262</v>
      </c>
      <c r="AN34">
        <v>796</v>
      </c>
      <c r="AO34">
        <v>14</v>
      </c>
      <c r="AP34">
        <v>19.718309999999999</v>
      </c>
    </row>
    <row r="35" spans="1:42">
      <c r="A35" t="s">
        <v>602</v>
      </c>
      <c r="B35">
        <f>IF(C35 = GroundTruth!B35, 1, 0)</f>
        <v>0</v>
      </c>
      <c r="C35" t="s">
        <v>203</v>
      </c>
      <c r="D35">
        <v>86</v>
      </c>
      <c r="E35">
        <v>32</v>
      </c>
      <c r="F35">
        <v>29.629629999999999</v>
      </c>
      <c r="G35" t="s">
        <v>575</v>
      </c>
      <c r="H35">
        <v>153</v>
      </c>
      <c r="I35">
        <v>32</v>
      </c>
      <c r="J35">
        <v>29.629629999999999</v>
      </c>
      <c r="K35" t="s">
        <v>571</v>
      </c>
      <c r="L35">
        <v>644</v>
      </c>
      <c r="M35">
        <v>32</v>
      </c>
      <c r="N35">
        <v>29.629629999999999</v>
      </c>
      <c r="O35" t="s">
        <v>571</v>
      </c>
      <c r="P35">
        <v>645</v>
      </c>
      <c r="Q35">
        <v>32</v>
      </c>
      <c r="R35">
        <v>29.629629999999999</v>
      </c>
      <c r="S35" t="s">
        <v>326</v>
      </c>
      <c r="T35">
        <v>507</v>
      </c>
      <c r="U35">
        <v>33</v>
      </c>
      <c r="V35">
        <v>30.555554999999998</v>
      </c>
      <c r="W35" t="s">
        <v>681</v>
      </c>
      <c r="X35">
        <v>144</v>
      </c>
      <c r="Y35">
        <v>33</v>
      </c>
      <c r="Z35">
        <v>30.555554999999998</v>
      </c>
      <c r="AA35" t="s">
        <v>693</v>
      </c>
      <c r="AB35">
        <v>307</v>
      </c>
      <c r="AC35">
        <v>33</v>
      </c>
      <c r="AD35">
        <v>30.555554999999998</v>
      </c>
      <c r="AE35" t="s">
        <v>771</v>
      </c>
      <c r="AF35">
        <v>253</v>
      </c>
      <c r="AG35">
        <v>33</v>
      </c>
      <c r="AH35">
        <v>30.555554999999998</v>
      </c>
      <c r="AI35" t="s">
        <v>236</v>
      </c>
      <c r="AJ35">
        <v>312</v>
      </c>
      <c r="AK35">
        <v>33</v>
      </c>
      <c r="AL35">
        <v>30.555554999999998</v>
      </c>
      <c r="AM35" t="s">
        <v>614</v>
      </c>
      <c r="AN35">
        <v>531</v>
      </c>
      <c r="AO35">
        <v>34</v>
      </c>
      <c r="AP35">
        <v>31.481480000000001</v>
      </c>
    </row>
    <row r="36" spans="1:42">
      <c r="A36" t="s">
        <v>607</v>
      </c>
      <c r="B36">
        <f>IF(C36 = GroundTruth!B36, 1, 0)</f>
        <v>0</v>
      </c>
      <c r="C36" t="s">
        <v>682</v>
      </c>
      <c r="D36">
        <v>99</v>
      </c>
      <c r="E36">
        <v>15</v>
      </c>
      <c r="F36">
        <v>18.98734</v>
      </c>
      <c r="G36" t="s">
        <v>519</v>
      </c>
      <c r="H36">
        <v>589</v>
      </c>
      <c r="I36">
        <v>15</v>
      </c>
      <c r="J36">
        <v>18.98734</v>
      </c>
      <c r="K36" t="s">
        <v>231</v>
      </c>
      <c r="L36">
        <v>638</v>
      </c>
      <c r="M36">
        <v>15</v>
      </c>
      <c r="N36">
        <v>18.98734</v>
      </c>
      <c r="O36" t="s">
        <v>666</v>
      </c>
      <c r="P36">
        <v>771</v>
      </c>
      <c r="Q36">
        <v>15</v>
      </c>
      <c r="R36">
        <v>18.98734</v>
      </c>
      <c r="S36" t="s">
        <v>138</v>
      </c>
      <c r="T36">
        <v>800</v>
      </c>
      <c r="U36">
        <v>15</v>
      </c>
      <c r="V36">
        <v>18.98734</v>
      </c>
      <c r="W36" t="s">
        <v>699</v>
      </c>
      <c r="X36">
        <v>630</v>
      </c>
      <c r="Y36">
        <v>16</v>
      </c>
      <c r="Z36">
        <v>20.253164000000002</v>
      </c>
      <c r="AA36" t="s">
        <v>665</v>
      </c>
      <c r="AB36">
        <v>634</v>
      </c>
      <c r="AC36">
        <v>16</v>
      </c>
      <c r="AD36">
        <v>20.253164000000002</v>
      </c>
      <c r="AE36" t="s">
        <v>664</v>
      </c>
      <c r="AF36">
        <v>690</v>
      </c>
      <c r="AG36">
        <v>16</v>
      </c>
      <c r="AH36">
        <v>20.253164000000002</v>
      </c>
      <c r="AI36" t="s">
        <v>582</v>
      </c>
      <c r="AJ36">
        <v>611</v>
      </c>
      <c r="AK36">
        <v>16</v>
      </c>
      <c r="AL36">
        <v>20.253164000000002</v>
      </c>
      <c r="AM36" t="s">
        <v>515</v>
      </c>
      <c r="AN36">
        <v>222</v>
      </c>
      <c r="AO36">
        <v>16</v>
      </c>
      <c r="AP36">
        <v>20.253164000000002</v>
      </c>
    </row>
    <row r="37" spans="1:42">
      <c r="A37" t="s">
        <v>610</v>
      </c>
      <c r="B37">
        <f>IF(C37 = GroundTruth!B37, 1, 0)</f>
        <v>0</v>
      </c>
      <c r="C37" t="s">
        <v>349</v>
      </c>
      <c r="D37">
        <v>328</v>
      </c>
      <c r="E37">
        <v>26</v>
      </c>
      <c r="F37">
        <v>22.222223</v>
      </c>
      <c r="G37" t="s">
        <v>461</v>
      </c>
      <c r="H37">
        <v>553</v>
      </c>
      <c r="I37">
        <v>26</v>
      </c>
      <c r="J37">
        <v>22.222223</v>
      </c>
      <c r="K37" t="s">
        <v>664</v>
      </c>
      <c r="L37">
        <v>690</v>
      </c>
      <c r="M37">
        <v>26</v>
      </c>
      <c r="N37">
        <v>22.222223</v>
      </c>
      <c r="O37" t="s">
        <v>180</v>
      </c>
      <c r="P37">
        <v>126</v>
      </c>
      <c r="Q37">
        <v>27</v>
      </c>
      <c r="R37">
        <v>23.076923000000001</v>
      </c>
      <c r="S37" t="s">
        <v>181</v>
      </c>
      <c r="T37">
        <v>512</v>
      </c>
      <c r="U37">
        <v>27</v>
      </c>
      <c r="V37">
        <v>23.076923000000001</v>
      </c>
      <c r="W37" t="s">
        <v>461</v>
      </c>
      <c r="X37">
        <v>553</v>
      </c>
      <c r="Y37">
        <v>27</v>
      </c>
      <c r="Z37">
        <v>23.076923000000001</v>
      </c>
      <c r="AA37" t="s">
        <v>198</v>
      </c>
      <c r="AB37">
        <v>141</v>
      </c>
      <c r="AC37">
        <v>27</v>
      </c>
      <c r="AD37">
        <v>23.076923000000001</v>
      </c>
      <c r="AE37" t="s">
        <v>622</v>
      </c>
      <c r="AF37">
        <v>6</v>
      </c>
      <c r="AG37">
        <v>27</v>
      </c>
      <c r="AH37">
        <v>23.076923000000001</v>
      </c>
      <c r="AI37" t="s">
        <v>603</v>
      </c>
      <c r="AJ37">
        <v>240</v>
      </c>
      <c r="AK37">
        <v>27</v>
      </c>
      <c r="AL37">
        <v>23.076923000000001</v>
      </c>
      <c r="AM37" t="s">
        <v>701</v>
      </c>
      <c r="AN37">
        <v>67</v>
      </c>
      <c r="AO37">
        <v>28</v>
      </c>
      <c r="AP37">
        <v>23.931622999999998</v>
      </c>
    </row>
    <row r="38" spans="1:42">
      <c r="A38" t="s">
        <v>611</v>
      </c>
      <c r="B38">
        <f>IF(C38 = GroundTruth!B38, 1, 0)</f>
        <v>0</v>
      </c>
      <c r="C38" t="s">
        <v>802</v>
      </c>
      <c r="D38">
        <v>215</v>
      </c>
      <c r="E38">
        <v>13</v>
      </c>
      <c r="F38">
        <v>20</v>
      </c>
      <c r="G38" t="s">
        <v>803</v>
      </c>
      <c r="H38">
        <v>291</v>
      </c>
      <c r="I38">
        <v>13</v>
      </c>
      <c r="J38">
        <v>20</v>
      </c>
      <c r="K38" t="s">
        <v>291</v>
      </c>
      <c r="L38">
        <v>298</v>
      </c>
      <c r="M38">
        <v>13</v>
      </c>
      <c r="N38">
        <v>20</v>
      </c>
      <c r="O38" t="s">
        <v>210</v>
      </c>
      <c r="P38">
        <v>263</v>
      </c>
      <c r="Q38">
        <v>14</v>
      </c>
      <c r="R38">
        <v>21.538461999999999</v>
      </c>
      <c r="S38" t="s">
        <v>722</v>
      </c>
      <c r="T38">
        <v>189</v>
      </c>
      <c r="U38">
        <v>14</v>
      </c>
      <c r="V38">
        <v>21.538461999999999</v>
      </c>
      <c r="W38" t="s">
        <v>218</v>
      </c>
      <c r="X38">
        <v>773</v>
      </c>
      <c r="Y38">
        <v>14</v>
      </c>
      <c r="Z38">
        <v>21.538461999999999</v>
      </c>
      <c r="AA38" t="s">
        <v>308</v>
      </c>
      <c r="AB38">
        <v>722</v>
      </c>
      <c r="AC38">
        <v>14</v>
      </c>
      <c r="AD38">
        <v>21.538461999999999</v>
      </c>
      <c r="AE38" t="s">
        <v>424</v>
      </c>
      <c r="AF38">
        <v>49</v>
      </c>
      <c r="AG38">
        <v>14</v>
      </c>
      <c r="AH38">
        <v>21.538461999999999</v>
      </c>
      <c r="AI38" t="s">
        <v>247</v>
      </c>
      <c r="AJ38">
        <v>302</v>
      </c>
      <c r="AK38">
        <v>14</v>
      </c>
      <c r="AL38">
        <v>21.538461999999999</v>
      </c>
      <c r="AM38" t="s">
        <v>669</v>
      </c>
      <c r="AN38">
        <v>244</v>
      </c>
      <c r="AO38">
        <v>14</v>
      </c>
      <c r="AP38">
        <v>21.538461999999999</v>
      </c>
    </row>
    <row r="39" spans="1:42">
      <c r="A39" t="s">
        <v>347</v>
      </c>
      <c r="B39">
        <f>IF(C39 = GroundTruth!B39, 1, 0)</f>
        <v>0</v>
      </c>
      <c r="C39" t="s">
        <v>188</v>
      </c>
      <c r="D39">
        <v>300</v>
      </c>
      <c r="E39">
        <v>27</v>
      </c>
      <c r="F39">
        <v>29.67033</v>
      </c>
      <c r="G39" t="s">
        <v>238</v>
      </c>
      <c r="H39">
        <v>813</v>
      </c>
      <c r="I39">
        <v>29</v>
      </c>
      <c r="J39">
        <v>31.868134000000001</v>
      </c>
      <c r="K39" t="s">
        <v>236</v>
      </c>
      <c r="L39">
        <v>312</v>
      </c>
      <c r="M39">
        <v>29</v>
      </c>
      <c r="N39">
        <v>31.868134000000001</v>
      </c>
      <c r="O39" t="s">
        <v>762</v>
      </c>
      <c r="P39">
        <v>32</v>
      </c>
      <c r="Q39">
        <v>29</v>
      </c>
      <c r="R39">
        <v>31.868134000000001</v>
      </c>
      <c r="S39" t="s">
        <v>804</v>
      </c>
      <c r="T39">
        <v>210</v>
      </c>
      <c r="U39">
        <v>29</v>
      </c>
      <c r="V39">
        <v>31.868134000000001</v>
      </c>
      <c r="W39" t="s">
        <v>199</v>
      </c>
      <c r="X39">
        <v>68</v>
      </c>
      <c r="Y39">
        <v>29</v>
      </c>
      <c r="Z39">
        <v>31.868134000000001</v>
      </c>
      <c r="AA39" t="s">
        <v>805</v>
      </c>
      <c r="AB39">
        <v>256</v>
      </c>
      <c r="AC39">
        <v>29</v>
      </c>
      <c r="AD39">
        <v>31.868134000000001</v>
      </c>
      <c r="AE39" t="s">
        <v>806</v>
      </c>
      <c r="AF39">
        <v>272</v>
      </c>
      <c r="AG39">
        <v>29</v>
      </c>
      <c r="AH39">
        <v>31.868134000000001</v>
      </c>
      <c r="AI39" t="s">
        <v>679</v>
      </c>
      <c r="AJ39">
        <v>704</v>
      </c>
      <c r="AK39">
        <v>29</v>
      </c>
      <c r="AL39">
        <v>31.868134000000001</v>
      </c>
      <c r="AM39" t="s">
        <v>807</v>
      </c>
      <c r="AN39">
        <v>4</v>
      </c>
      <c r="AO39">
        <v>29</v>
      </c>
      <c r="AP39">
        <v>31.868134000000001</v>
      </c>
    </row>
    <row r="40" spans="1:42">
      <c r="A40" t="s">
        <v>617</v>
      </c>
      <c r="B40">
        <f>IF(C40 = GroundTruth!B40, 1, 0)</f>
        <v>0</v>
      </c>
      <c r="C40" t="s">
        <v>229</v>
      </c>
      <c r="D40">
        <v>814</v>
      </c>
      <c r="E40">
        <v>13</v>
      </c>
      <c r="F40">
        <v>22.033899999999999</v>
      </c>
      <c r="G40" t="s">
        <v>176</v>
      </c>
      <c r="H40">
        <v>273</v>
      </c>
      <c r="I40">
        <v>13</v>
      </c>
      <c r="J40">
        <v>22.033899999999999</v>
      </c>
      <c r="K40" t="s">
        <v>808</v>
      </c>
      <c r="L40">
        <v>280</v>
      </c>
      <c r="M40">
        <v>13</v>
      </c>
      <c r="N40">
        <v>22.033899999999999</v>
      </c>
      <c r="O40" t="s">
        <v>462</v>
      </c>
      <c r="P40">
        <v>65</v>
      </c>
      <c r="Q40">
        <v>13</v>
      </c>
      <c r="R40">
        <v>22.033899999999999</v>
      </c>
      <c r="S40" t="s">
        <v>809</v>
      </c>
      <c r="T40">
        <v>217</v>
      </c>
      <c r="U40">
        <v>13</v>
      </c>
      <c r="V40">
        <v>22.033899999999999</v>
      </c>
      <c r="W40" t="s">
        <v>707</v>
      </c>
      <c r="X40">
        <v>555</v>
      </c>
      <c r="Y40">
        <v>13</v>
      </c>
      <c r="Z40">
        <v>22.033899999999999</v>
      </c>
      <c r="AA40" t="s">
        <v>144</v>
      </c>
      <c r="AB40">
        <v>612</v>
      </c>
      <c r="AC40">
        <v>13</v>
      </c>
      <c r="AD40">
        <v>22.033899999999999</v>
      </c>
      <c r="AE40" t="s">
        <v>571</v>
      </c>
      <c r="AF40">
        <v>644</v>
      </c>
      <c r="AG40">
        <v>13</v>
      </c>
      <c r="AH40">
        <v>22.033899999999999</v>
      </c>
      <c r="AI40" t="s">
        <v>634</v>
      </c>
      <c r="AJ40">
        <v>686</v>
      </c>
      <c r="AK40">
        <v>13</v>
      </c>
      <c r="AL40">
        <v>22.033899999999999</v>
      </c>
      <c r="AM40" t="s">
        <v>664</v>
      </c>
      <c r="AN40">
        <v>690</v>
      </c>
      <c r="AO40">
        <v>13</v>
      </c>
      <c r="AP40">
        <v>22.033899999999999</v>
      </c>
    </row>
    <row r="41" spans="1:42">
      <c r="A41" t="s">
        <v>620</v>
      </c>
      <c r="B41">
        <f>IF(C41 = GroundTruth!B41, 1, 0)</f>
        <v>0</v>
      </c>
      <c r="C41" t="s">
        <v>810</v>
      </c>
      <c r="D41">
        <v>83</v>
      </c>
      <c r="E41">
        <v>39</v>
      </c>
      <c r="F41">
        <v>27.464787999999999</v>
      </c>
      <c r="G41" t="s">
        <v>750</v>
      </c>
      <c r="H41">
        <v>758</v>
      </c>
      <c r="I41">
        <v>40</v>
      </c>
      <c r="J41">
        <v>28.169015999999999</v>
      </c>
      <c r="K41" t="s">
        <v>811</v>
      </c>
      <c r="L41">
        <v>276</v>
      </c>
      <c r="M41">
        <v>41</v>
      </c>
      <c r="N41">
        <v>28.873238000000001</v>
      </c>
      <c r="O41" t="s">
        <v>236</v>
      </c>
      <c r="P41">
        <v>312</v>
      </c>
      <c r="Q41">
        <v>41</v>
      </c>
      <c r="R41">
        <v>28.873238000000001</v>
      </c>
      <c r="S41" t="s">
        <v>683</v>
      </c>
      <c r="T41">
        <v>488</v>
      </c>
      <c r="U41">
        <v>41</v>
      </c>
      <c r="V41">
        <v>28.873238000000001</v>
      </c>
      <c r="W41" t="s">
        <v>147</v>
      </c>
      <c r="X41">
        <v>144</v>
      </c>
      <c r="Y41">
        <v>41</v>
      </c>
      <c r="Z41">
        <v>28.873238000000001</v>
      </c>
      <c r="AA41" t="s">
        <v>665</v>
      </c>
      <c r="AB41">
        <v>634</v>
      </c>
      <c r="AC41">
        <v>41</v>
      </c>
      <c r="AD41">
        <v>28.873238000000001</v>
      </c>
      <c r="AE41" t="s">
        <v>697</v>
      </c>
      <c r="AF41">
        <v>599</v>
      </c>
      <c r="AG41">
        <v>41</v>
      </c>
      <c r="AH41">
        <v>28.873238000000001</v>
      </c>
      <c r="AI41" t="s">
        <v>812</v>
      </c>
      <c r="AJ41">
        <v>731</v>
      </c>
      <c r="AK41">
        <v>41</v>
      </c>
      <c r="AL41">
        <v>28.873238000000001</v>
      </c>
      <c r="AM41" t="s">
        <v>812</v>
      </c>
      <c r="AN41">
        <v>733</v>
      </c>
      <c r="AO41">
        <v>41</v>
      </c>
      <c r="AP41">
        <v>28.873238000000001</v>
      </c>
    </row>
    <row r="42" spans="1:42">
      <c r="A42" t="s">
        <v>626</v>
      </c>
      <c r="B42">
        <f>IF(C42 = GroundTruth!B42, 1, 0)</f>
        <v>0</v>
      </c>
      <c r="C42" t="s">
        <v>136</v>
      </c>
      <c r="D42">
        <v>509</v>
      </c>
      <c r="E42">
        <v>39</v>
      </c>
      <c r="F42">
        <v>25.827812000000002</v>
      </c>
      <c r="G42" t="s">
        <v>136</v>
      </c>
      <c r="H42">
        <v>745</v>
      </c>
      <c r="I42">
        <v>39</v>
      </c>
      <c r="J42">
        <v>25.827812000000002</v>
      </c>
      <c r="K42" t="s">
        <v>425</v>
      </c>
      <c r="L42">
        <v>74</v>
      </c>
      <c r="M42">
        <v>40</v>
      </c>
      <c r="N42">
        <v>26.490065000000001</v>
      </c>
      <c r="O42" t="s">
        <v>558</v>
      </c>
      <c r="P42">
        <v>247</v>
      </c>
      <c r="Q42">
        <v>40</v>
      </c>
      <c r="R42">
        <v>26.490065000000001</v>
      </c>
      <c r="S42" t="s">
        <v>308</v>
      </c>
      <c r="T42">
        <v>722</v>
      </c>
      <c r="U42">
        <v>40</v>
      </c>
      <c r="V42">
        <v>26.490065000000001</v>
      </c>
      <c r="W42" t="s">
        <v>750</v>
      </c>
      <c r="X42">
        <v>758</v>
      </c>
      <c r="Y42">
        <v>40</v>
      </c>
      <c r="Z42">
        <v>26.490065000000001</v>
      </c>
      <c r="AA42" t="s">
        <v>707</v>
      </c>
      <c r="AB42">
        <v>555</v>
      </c>
      <c r="AC42">
        <v>41</v>
      </c>
      <c r="AD42">
        <v>27.152317</v>
      </c>
      <c r="AE42" t="s">
        <v>456</v>
      </c>
      <c r="AF42">
        <v>155</v>
      </c>
      <c r="AG42">
        <v>41</v>
      </c>
      <c r="AH42">
        <v>27.152317</v>
      </c>
      <c r="AI42" t="s">
        <v>394</v>
      </c>
      <c r="AJ42">
        <v>597</v>
      </c>
      <c r="AK42">
        <v>41</v>
      </c>
      <c r="AL42">
        <v>27.152317</v>
      </c>
      <c r="AM42" t="s">
        <v>680</v>
      </c>
      <c r="AN42">
        <v>632</v>
      </c>
      <c r="AO42">
        <v>41</v>
      </c>
      <c r="AP42">
        <v>27.152317</v>
      </c>
    </row>
    <row r="43" spans="1:42">
      <c r="A43" t="s">
        <v>630</v>
      </c>
      <c r="B43">
        <f>IF(C43 = GroundTruth!B43, 1, 0)</f>
        <v>0</v>
      </c>
      <c r="C43" t="s">
        <v>453</v>
      </c>
      <c r="D43">
        <v>220</v>
      </c>
      <c r="E43">
        <v>9</v>
      </c>
      <c r="F43">
        <v>16.071428000000001</v>
      </c>
      <c r="G43" t="s">
        <v>813</v>
      </c>
      <c r="H43">
        <v>98</v>
      </c>
      <c r="I43">
        <v>11</v>
      </c>
      <c r="J43">
        <v>19.642856999999999</v>
      </c>
      <c r="K43" t="s">
        <v>545</v>
      </c>
      <c r="L43">
        <v>479</v>
      </c>
      <c r="M43">
        <v>11</v>
      </c>
      <c r="N43">
        <v>19.642856999999999</v>
      </c>
      <c r="O43" t="s">
        <v>696</v>
      </c>
      <c r="P43">
        <v>161</v>
      </c>
      <c r="Q43">
        <v>11</v>
      </c>
      <c r="R43">
        <v>19.642856999999999</v>
      </c>
      <c r="S43" t="s">
        <v>814</v>
      </c>
      <c r="T43">
        <v>38</v>
      </c>
      <c r="U43">
        <v>11</v>
      </c>
      <c r="V43">
        <v>19.642856999999999</v>
      </c>
      <c r="W43" t="s">
        <v>413</v>
      </c>
      <c r="X43">
        <v>212</v>
      </c>
      <c r="Y43">
        <v>11</v>
      </c>
      <c r="Z43">
        <v>19.642856999999999</v>
      </c>
      <c r="AA43" t="s">
        <v>652</v>
      </c>
      <c r="AB43">
        <v>242</v>
      </c>
      <c r="AC43">
        <v>11</v>
      </c>
      <c r="AD43">
        <v>19.642856999999999</v>
      </c>
      <c r="AE43" t="s">
        <v>815</v>
      </c>
      <c r="AF43">
        <v>352</v>
      </c>
      <c r="AG43">
        <v>11</v>
      </c>
      <c r="AH43">
        <v>19.642856999999999</v>
      </c>
      <c r="AI43" t="s">
        <v>619</v>
      </c>
      <c r="AJ43">
        <v>377</v>
      </c>
      <c r="AK43">
        <v>11</v>
      </c>
      <c r="AL43">
        <v>19.642856999999999</v>
      </c>
      <c r="AM43" t="s">
        <v>667</v>
      </c>
      <c r="AN43">
        <v>8</v>
      </c>
      <c r="AO43">
        <v>12</v>
      </c>
      <c r="AP43">
        <v>21.428571999999999</v>
      </c>
    </row>
    <row r="44" spans="1:42">
      <c r="A44" t="s">
        <v>408</v>
      </c>
      <c r="B44">
        <f>IF(C44 = GroundTruth!B44, 1, 0)</f>
        <v>1</v>
      </c>
      <c r="C44" t="s">
        <v>409</v>
      </c>
      <c r="D44">
        <v>252</v>
      </c>
      <c r="E44">
        <v>64</v>
      </c>
      <c r="F44">
        <v>25.910933</v>
      </c>
      <c r="G44" t="s">
        <v>665</v>
      </c>
      <c r="H44">
        <v>634</v>
      </c>
      <c r="I44">
        <v>69</v>
      </c>
      <c r="J44">
        <v>27.935223000000001</v>
      </c>
      <c r="K44" t="s">
        <v>481</v>
      </c>
      <c r="L44">
        <v>369</v>
      </c>
      <c r="M44">
        <v>69</v>
      </c>
      <c r="N44">
        <v>27.935223000000001</v>
      </c>
      <c r="O44" t="s">
        <v>683</v>
      </c>
      <c r="P44">
        <v>488</v>
      </c>
      <c r="Q44">
        <v>70</v>
      </c>
      <c r="R44">
        <v>28.34008</v>
      </c>
      <c r="S44" t="s">
        <v>728</v>
      </c>
      <c r="T44">
        <v>794</v>
      </c>
      <c r="U44">
        <v>71</v>
      </c>
      <c r="V44">
        <v>28.74494</v>
      </c>
      <c r="W44" t="s">
        <v>661</v>
      </c>
      <c r="X44">
        <v>213</v>
      </c>
      <c r="Y44">
        <v>71</v>
      </c>
      <c r="Z44">
        <v>28.74494</v>
      </c>
      <c r="AA44" t="s">
        <v>816</v>
      </c>
      <c r="AB44">
        <v>519</v>
      </c>
      <c r="AC44">
        <v>71</v>
      </c>
      <c r="AD44">
        <v>28.74494</v>
      </c>
      <c r="AE44" t="s">
        <v>794</v>
      </c>
      <c r="AF44">
        <v>577</v>
      </c>
      <c r="AG44">
        <v>71</v>
      </c>
      <c r="AH44">
        <v>28.74494</v>
      </c>
      <c r="AI44" t="s">
        <v>519</v>
      </c>
      <c r="AJ44">
        <v>589</v>
      </c>
      <c r="AK44">
        <v>71</v>
      </c>
      <c r="AL44">
        <v>28.74494</v>
      </c>
      <c r="AM44" t="s">
        <v>469</v>
      </c>
      <c r="AN44">
        <v>738</v>
      </c>
      <c r="AO44">
        <v>71</v>
      </c>
      <c r="AP44">
        <v>28.74494</v>
      </c>
    </row>
    <row r="45" spans="1:42">
      <c r="A45" t="s">
        <v>637</v>
      </c>
      <c r="B45">
        <f>IF(C45 = GroundTruth!B45, 1, 0)</f>
        <v>0</v>
      </c>
      <c r="C45" t="s">
        <v>401</v>
      </c>
      <c r="D45">
        <v>57</v>
      </c>
      <c r="E45">
        <v>16</v>
      </c>
      <c r="F45">
        <v>25.396827999999999</v>
      </c>
      <c r="G45" t="s">
        <v>792</v>
      </c>
      <c r="H45">
        <v>60</v>
      </c>
      <c r="I45">
        <v>16</v>
      </c>
      <c r="J45">
        <v>25.396827999999999</v>
      </c>
      <c r="K45" t="s">
        <v>817</v>
      </c>
      <c r="L45">
        <v>354</v>
      </c>
      <c r="M45">
        <v>16</v>
      </c>
      <c r="N45">
        <v>25.396827999999999</v>
      </c>
      <c r="O45" t="s">
        <v>198</v>
      </c>
      <c r="P45">
        <v>140</v>
      </c>
      <c r="Q45">
        <v>17</v>
      </c>
      <c r="R45">
        <v>26.984128999999999</v>
      </c>
      <c r="S45" t="s">
        <v>729</v>
      </c>
      <c r="T45">
        <v>587</v>
      </c>
      <c r="U45">
        <v>17</v>
      </c>
      <c r="V45">
        <v>26.984128999999999</v>
      </c>
      <c r="W45" t="s">
        <v>506</v>
      </c>
      <c r="X45">
        <v>590</v>
      </c>
      <c r="Y45">
        <v>17</v>
      </c>
      <c r="Z45">
        <v>26.984128999999999</v>
      </c>
      <c r="AA45" t="s">
        <v>226</v>
      </c>
      <c r="AB45">
        <v>660</v>
      </c>
      <c r="AC45">
        <v>17</v>
      </c>
      <c r="AD45">
        <v>26.984128999999999</v>
      </c>
      <c r="AE45" t="s">
        <v>818</v>
      </c>
      <c r="AF45">
        <v>671</v>
      </c>
      <c r="AG45">
        <v>17</v>
      </c>
      <c r="AH45">
        <v>26.984128999999999</v>
      </c>
      <c r="AI45" t="s">
        <v>819</v>
      </c>
      <c r="AJ45">
        <v>252</v>
      </c>
      <c r="AK45">
        <v>17</v>
      </c>
      <c r="AL45">
        <v>26.984128999999999</v>
      </c>
      <c r="AM45" t="s">
        <v>820</v>
      </c>
      <c r="AN45">
        <v>306</v>
      </c>
      <c r="AO45">
        <v>17</v>
      </c>
      <c r="AP45">
        <v>26.984128999999999</v>
      </c>
    </row>
    <row r="46" spans="1:42">
      <c r="A46" t="s">
        <v>421</v>
      </c>
      <c r="B46">
        <f>IF(C46 = GroundTruth!B46, 1, 0)</f>
        <v>0</v>
      </c>
      <c r="C46" t="s">
        <v>519</v>
      </c>
      <c r="D46">
        <v>589</v>
      </c>
      <c r="E46">
        <v>127</v>
      </c>
      <c r="F46">
        <v>32.233505000000001</v>
      </c>
      <c r="G46" t="s">
        <v>665</v>
      </c>
      <c r="H46">
        <v>36</v>
      </c>
      <c r="I46">
        <v>129</v>
      </c>
      <c r="J46">
        <v>32.741120000000002</v>
      </c>
      <c r="K46" t="s">
        <v>675</v>
      </c>
      <c r="L46">
        <v>346</v>
      </c>
      <c r="M46">
        <v>129</v>
      </c>
      <c r="N46">
        <v>32.741120000000002</v>
      </c>
      <c r="O46" t="s">
        <v>665</v>
      </c>
      <c r="P46">
        <v>236</v>
      </c>
      <c r="Q46">
        <v>130</v>
      </c>
      <c r="R46">
        <v>32.994923</v>
      </c>
      <c r="S46" t="s">
        <v>236</v>
      </c>
      <c r="T46">
        <v>312</v>
      </c>
      <c r="U46">
        <v>130</v>
      </c>
      <c r="V46">
        <v>32.994923</v>
      </c>
      <c r="W46" t="s">
        <v>479</v>
      </c>
      <c r="X46">
        <v>545</v>
      </c>
      <c r="Y46">
        <v>131</v>
      </c>
      <c r="Z46">
        <v>33.248730000000002</v>
      </c>
      <c r="AA46" t="s">
        <v>212</v>
      </c>
      <c r="AB46">
        <v>239</v>
      </c>
      <c r="AC46">
        <v>131</v>
      </c>
      <c r="AD46">
        <v>33.248730000000002</v>
      </c>
      <c r="AE46" t="s">
        <v>665</v>
      </c>
      <c r="AF46">
        <v>634</v>
      </c>
      <c r="AG46">
        <v>131</v>
      </c>
      <c r="AH46">
        <v>33.248730000000002</v>
      </c>
      <c r="AI46" t="s">
        <v>538</v>
      </c>
      <c r="AJ46">
        <v>772</v>
      </c>
      <c r="AK46">
        <v>132</v>
      </c>
      <c r="AL46">
        <v>33.502536999999997</v>
      </c>
      <c r="AM46" t="s">
        <v>236</v>
      </c>
      <c r="AN46">
        <v>312</v>
      </c>
      <c r="AO46">
        <v>132</v>
      </c>
      <c r="AP46">
        <v>33.502536999999997</v>
      </c>
    </row>
    <row r="47" spans="1:42">
      <c r="A47" t="s">
        <v>643</v>
      </c>
      <c r="B47">
        <f>IF(C47 = GroundTruth!B47, 1, 0)</f>
        <v>0</v>
      </c>
      <c r="C47" t="s">
        <v>592</v>
      </c>
      <c r="D47">
        <v>34</v>
      </c>
      <c r="E47">
        <v>10</v>
      </c>
      <c r="F47">
        <v>18.518518</v>
      </c>
      <c r="G47" t="s">
        <v>144</v>
      </c>
      <c r="H47">
        <v>257</v>
      </c>
      <c r="I47">
        <v>10</v>
      </c>
      <c r="J47">
        <v>18.518518</v>
      </c>
      <c r="K47" t="s">
        <v>404</v>
      </c>
      <c r="L47">
        <v>435</v>
      </c>
      <c r="M47">
        <v>10</v>
      </c>
      <c r="N47">
        <v>18.518518</v>
      </c>
      <c r="O47" t="s">
        <v>587</v>
      </c>
      <c r="P47">
        <v>616</v>
      </c>
      <c r="Q47">
        <v>10</v>
      </c>
      <c r="R47">
        <v>18.518518</v>
      </c>
      <c r="S47" t="s">
        <v>150</v>
      </c>
      <c r="T47">
        <v>162</v>
      </c>
      <c r="U47">
        <v>10</v>
      </c>
      <c r="V47">
        <v>18.518518</v>
      </c>
      <c r="W47" t="s">
        <v>669</v>
      </c>
      <c r="X47">
        <v>244</v>
      </c>
      <c r="Y47">
        <v>10</v>
      </c>
      <c r="Z47">
        <v>18.518518</v>
      </c>
      <c r="AA47" t="s">
        <v>712</v>
      </c>
      <c r="AB47">
        <v>456</v>
      </c>
      <c r="AC47">
        <v>11</v>
      </c>
      <c r="AD47">
        <v>20.370370000000001</v>
      </c>
      <c r="AE47" t="s">
        <v>460</v>
      </c>
      <c r="AF47">
        <v>240</v>
      </c>
      <c r="AG47">
        <v>11</v>
      </c>
      <c r="AH47">
        <v>20.370370000000001</v>
      </c>
      <c r="AI47" t="s">
        <v>744</v>
      </c>
      <c r="AJ47">
        <v>76</v>
      </c>
      <c r="AK47">
        <v>11</v>
      </c>
      <c r="AL47">
        <v>20.370370000000001</v>
      </c>
      <c r="AM47" t="s">
        <v>683</v>
      </c>
      <c r="AN47">
        <v>488</v>
      </c>
      <c r="AO47">
        <v>11</v>
      </c>
      <c r="AP47">
        <v>20.370370000000001</v>
      </c>
    </row>
    <row r="48" spans="1:42">
      <c r="A48" t="s">
        <v>646</v>
      </c>
      <c r="B48">
        <f>IF(C48 = GroundTruth!B48, 1, 0)</f>
        <v>0</v>
      </c>
      <c r="C48" t="s">
        <v>802</v>
      </c>
      <c r="D48">
        <v>215</v>
      </c>
      <c r="E48">
        <v>6</v>
      </c>
      <c r="F48">
        <v>16.216214999999998</v>
      </c>
      <c r="G48" t="s">
        <v>654</v>
      </c>
      <c r="H48">
        <v>227</v>
      </c>
      <c r="I48">
        <v>6</v>
      </c>
      <c r="J48">
        <v>16.216214999999998</v>
      </c>
      <c r="K48" t="s">
        <v>814</v>
      </c>
      <c r="L48">
        <v>38</v>
      </c>
      <c r="M48">
        <v>6</v>
      </c>
      <c r="N48">
        <v>16.216214999999998</v>
      </c>
      <c r="O48" t="s">
        <v>265</v>
      </c>
      <c r="P48">
        <v>511</v>
      </c>
      <c r="Q48">
        <v>6</v>
      </c>
      <c r="R48">
        <v>16.216214999999998</v>
      </c>
      <c r="S48" t="s">
        <v>821</v>
      </c>
      <c r="T48">
        <v>329</v>
      </c>
      <c r="U48">
        <v>7</v>
      </c>
      <c r="V48">
        <v>18.918918999999999</v>
      </c>
      <c r="W48" t="s">
        <v>822</v>
      </c>
      <c r="X48">
        <v>283</v>
      </c>
      <c r="Y48">
        <v>7</v>
      </c>
      <c r="Z48">
        <v>18.918918999999999</v>
      </c>
      <c r="AA48" t="s">
        <v>150</v>
      </c>
      <c r="AB48">
        <v>162</v>
      </c>
      <c r="AC48">
        <v>7</v>
      </c>
      <c r="AD48">
        <v>18.918918999999999</v>
      </c>
      <c r="AE48" t="s">
        <v>574</v>
      </c>
      <c r="AF48">
        <v>406</v>
      </c>
      <c r="AG48">
        <v>7</v>
      </c>
      <c r="AH48">
        <v>18.918918999999999</v>
      </c>
      <c r="AI48" t="s">
        <v>744</v>
      </c>
      <c r="AJ48">
        <v>76</v>
      </c>
      <c r="AK48">
        <v>7</v>
      </c>
      <c r="AL48">
        <v>18.918918999999999</v>
      </c>
      <c r="AM48" t="s">
        <v>823</v>
      </c>
      <c r="AN48">
        <v>81</v>
      </c>
      <c r="AO48">
        <v>7</v>
      </c>
      <c r="AP48">
        <v>18.918918999999999</v>
      </c>
    </row>
    <row r="49" spans="1:42">
      <c r="A49" t="s">
        <v>649</v>
      </c>
      <c r="B49">
        <f>IF(C49 = GroundTruth!B49, 1, 0)</f>
        <v>0</v>
      </c>
      <c r="C49" t="s">
        <v>535</v>
      </c>
      <c r="D49">
        <v>126</v>
      </c>
      <c r="E49">
        <v>14</v>
      </c>
      <c r="F49">
        <v>21.212122000000001</v>
      </c>
      <c r="G49" t="s">
        <v>601</v>
      </c>
      <c r="H49">
        <v>49</v>
      </c>
      <c r="I49">
        <v>14</v>
      </c>
      <c r="J49">
        <v>21.212122000000001</v>
      </c>
      <c r="K49" t="s">
        <v>779</v>
      </c>
      <c r="L49">
        <v>90</v>
      </c>
      <c r="M49">
        <v>14</v>
      </c>
      <c r="N49">
        <v>21.212122000000001</v>
      </c>
      <c r="O49" t="s">
        <v>396</v>
      </c>
      <c r="P49">
        <v>203</v>
      </c>
      <c r="Q49">
        <v>14</v>
      </c>
      <c r="R49">
        <v>21.212122000000001</v>
      </c>
      <c r="S49" t="s">
        <v>824</v>
      </c>
      <c r="T49">
        <v>661</v>
      </c>
      <c r="U49">
        <v>14</v>
      </c>
      <c r="V49">
        <v>21.212122000000001</v>
      </c>
      <c r="W49" t="s">
        <v>825</v>
      </c>
      <c r="X49">
        <v>170</v>
      </c>
      <c r="Y49">
        <v>14</v>
      </c>
      <c r="Z49">
        <v>21.212122000000001</v>
      </c>
      <c r="AA49" t="s">
        <v>446</v>
      </c>
      <c r="AB49">
        <v>301</v>
      </c>
      <c r="AC49">
        <v>14</v>
      </c>
      <c r="AD49">
        <v>21.212122000000001</v>
      </c>
      <c r="AE49" t="s">
        <v>591</v>
      </c>
      <c r="AF49">
        <v>322</v>
      </c>
      <c r="AG49">
        <v>14</v>
      </c>
      <c r="AH49">
        <v>21.212122000000001</v>
      </c>
      <c r="AI49" t="s">
        <v>429</v>
      </c>
      <c r="AJ49">
        <v>472</v>
      </c>
      <c r="AK49">
        <v>15</v>
      </c>
      <c r="AL49">
        <v>22.727274000000001</v>
      </c>
      <c r="AM49" t="s">
        <v>690</v>
      </c>
      <c r="AN49">
        <v>142</v>
      </c>
      <c r="AO49">
        <v>15</v>
      </c>
      <c r="AP49">
        <v>22.727274000000001</v>
      </c>
    </row>
    <row r="50" spans="1:42">
      <c r="A50" t="s">
        <v>655</v>
      </c>
      <c r="B50">
        <f>IF(C50 = GroundTruth!B50, 1, 0)</f>
        <v>0</v>
      </c>
      <c r="C50" t="s">
        <v>420</v>
      </c>
      <c r="D50">
        <v>204</v>
      </c>
      <c r="E50">
        <v>14</v>
      </c>
      <c r="F50">
        <v>20.588235999999998</v>
      </c>
      <c r="G50" t="s">
        <v>826</v>
      </c>
      <c r="H50">
        <v>712</v>
      </c>
      <c r="I50">
        <v>14</v>
      </c>
      <c r="J50">
        <v>20.588235999999998</v>
      </c>
      <c r="K50" t="s">
        <v>827</v>
      </c>
      <c r="L50">
        <v>725</v>
      </c>
      <c r="M50">
        <v>15</v>
      </c>
      <c r="N50">
        <v>22.058824999999999</v>
      </c>
      <c r="O50" t="s">
        <v>828</v>
      </c>
      <c r="P50">
        <v>190</v>
      </c>
      <c r="Q50">
        <v>15</v>
      </c>
      <c r="R50">
        <v>22.058824999999999</v>
      </c>
      <c r="S50" t="s">
        <v>144</v>
      </c>
      <c r="T50">
        <v>714</v>
      </c>
      <c r="U50">
        <v>15</v>
      </c>
      <c r="V50">
        <v>22.058824999999999</v>
      </c>
      <c r="W50" t="s">
        <v>829</v>
      </c>
      <c r="X50">
        <v>271</v>
      </c>
      <c r="Y50">
        <v>15</v>
      </c>
      <c r="Z50">
        <v>22.058824999999999</v>
      </c>
      <c r="AA50" t="s">
        <v>463</v>
      </c>
      <c r="AB50">
        <v>793</v>
      </c>
      <c r="AC50">
        <v>15</v>
      </c>
      <c r="AD50">
        <v>22.058824999999999</v>
      </c>
      <c r="AE50" t="s">
        <v>453</v>
      </c>
      <c r="AF50">
        <v>820</v>
      </c>
      <c r="AG50">
        <v>15</v>
      </c>
      <c r="AH50">
        <v>22.058824999999999</v>
      </c>
      <c r="AI50" t="s">
        <v>144</v>
      </c>
      <c r="AJ50">
        <v>403</v>
      </c>
      <c r="AK50">
        <v>15</v>
      </c>
      <c r="AL50">
        <v>22.058824999999999</v>
      </c>
      <c r="AM50" t="s">
        <v>329</v>
      </c>
      <c r="AN50">
        <v>481</v>
      </c>
      <c r="AO50">
        <v>15</v>
      </c>
      <c r="AP50">
        <v>22.058824999999999</v>
      </c>
    </row>
    <row r="51" spans="1:42">
      <c r="A51" s="2" t="s">
        <v>937</v>
      </c>
      <c r="B51" s="2">
        <f>COUNTIF(B1:B50, 1)</f>
        <v>1</v>
      </c>
    </row>
    <row r="52" spans="1:42">
      <c r="A52" s="2" t="s">
        <v>938</v>
      </c>
      <c r="B52" s="2">
        <f>COUNTIF(B1:B50, 0)</f>
        <v>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P52"/>
  <sheetViews>
    <sheetView workbookViewId="0">
      <selection activeCell="B24" sqref="B24"/>
    </sheetView>
  </sheetViews>
  <sheetFormatPr defaultRowHeight="15"/>
  <cols>
    <col min="1" max="1" width="46.140625" customWidth="1"/>
    <col min="2" max="2" width="20.140625" customWidth="1"/>
  </cols>
  <sheetData>
    <row r="1" spans="1:42">
      <c r="A1" t="s">
        <v>132</v>
      </c>
      <c r="B1">
        <f>IF(C1 = GroundTruth!A1, 1, 0)</f>
        <v>1</v>
      </c>
      <c r="C1" t="s">
        <v>133</v>
      </c>
      <c r="D1">
        <v>359</v>
      </c>
      <c r="E1">
        <v>168</v>
      </c>
      <c r="F1">
        <v>57.337887000000002</v>
      </c>
      <c r="G1" t="s">
        <v>310</v>
      </c>
      <c r="H1">
        <v>320</v>
      </c>
      <c r="I1">
        <v>187</v>
      </c>
      <c r="J1">
        <v>63.822524999999999</v>
      </c>
      <c r="K1" t="s">
        <v>314</v>
      </c>
      <c r="L1">
        <v>68</v>
      </c>
      <c r="M1">
        <v>191</v>
      </c>
      <c r="N1">
        <v>65.187709999999996</v>
      </c>
      <c r="O1" t="s">
        <v>136</v>
      </c>
      <c r="P1">
        <v>746</v>
      </c>
      <c r="Q1">
        <v>191</v>
      </c>
      <c r="R1">
        <v>65.187709999999996</v>
      </c>
      <c r="S1" t="s">
        <v>136</v>
      </c>
      <c r="T1">
        <v>747</v>
      </c>
      <c r="U1">
        <v>191</v>
      </c>
      <c r="V1">
        <v>65.187709999999996</v>
      </c>
      <c r="W1" t="s">
        <v>830</v>
      </c>
      <c r="X1">
        <v>28</v>
      </c>
      <c r="Y1">
        <v>191</v>
      </c>
      <c r="Z1">
        <v>65.187709999999996</v>
      </c>
      <c r="AA1" t="s">
        <v>584</v>
      </c>
      <c r="AB1">
        <v>50</v>
      </c>
      <c r="AC1">
        <v>193</v>
      </c>
      <c r="AD1">
        <v>65.870310000000003</v>
      </c>
      <c r="AE1" t="s">
        <v>139</v>
      </c>
      <c r="AF1">
        <v>381</v>
      </c>
      <c r="AG1">
        <v>194</v>
      </c>
      <c r="AH1">
        <v>66.211609999999993</v>
      </c>
      <c r="AI1" t="s">
        <v>474</v>
      </c>
      <c r="AJ1">
        <v>47</v>
      </c>
      <c r="AK1">
        <v>194</v>
      </c>
      <c r="AL1">
        <v>66.211609999999993</v>
      </c>
      <c r="AM1" t="s">
        <v>537</v>
      </c>
      <c r="AN1">
        <v>530</v>
      </c>
      <c r="AO1">
        <v>194</v>
      </c>
      <c r="AP1">
        <v>66.211609999999993</v>
      </c>
    </row>
    <row r="2" spans="1:42">
      <c r="A2" t="s">
        <v>141</v>
      </c>
      <c r="B2">
        <f>IF(C2 = GroundTruth!A2, 1, 0)</f>
        <v>1</v>
      </c>
      <c r="C2" t="s">
        <v>142</v>
      </c>
      <c r="D2">
        <v>178</v>
      </c>
      <c r="E2">
        <v>164</v>
      </c>
      <c r="F2">
        <v>57.142859999999999</v>
      </c>
      <c r="G2" t="s">
        <v>336</v>
      </c>
      <c r="H2">
        <v>104</v>
      </c>
      <c r="I2">
        <v>190</v>
      </c>
      <c r="J2">
        <v>66.202095</v>
      </c>
      <c r="K2" t="s">
        <v>579</v>
      </c>
      <c r="L2">
        <v>249</v>
      </c>
      <c r="M2">
        <v>190</v>
      </c>
      <c r="N2">
        <v>66.202095</v>
      </c>
      <c r="O2" t="s">
        <v>732</v>
      </c>
      <c r="P2">
        <v>534</v>
      </c>
      <c r="Q2">
        <v>191</v>
      </c>
      <c r="R2">
        <v>66.550520000000006</v>
      </c>
      <c r="S2" t="s">
        <v>831</v>
      </c>
      <c r="T2">
        <v>29</v>
      </c>
      <c r="U2">
        <v>192</v>
      </c>
      <c r="V2">
        <v>66.898960000000002</v>
      </c>
      <c r="W2" t="s">
        <v>144</v>
      </c>
      <c r="X2">
        <v>246</v>
      </c>
      <c r="Y2">
        <v>192</v>
      </c>
      <c r="Z2">
        <v>66.898960000000002</v>
      </c>
      <c r="AA2" t="s">
        <v>832</v>
      </c>
      <c r="AB2">
        <v>241</v>
      </c>
      <c r="AC2">
        <v>192</v>
      </c>
      <c r="AD2">
        <v>66.898960000000002</v>
      </c>
      <c r="AE2" t="s">
        <v>336</v>
      </c>
      <c r="AF2">
        <v>104</v>
      </c>
      <c r="AG2">
        <v>192</v>
      </c>
      <c r="AH2">
        <v>66.898960000000002</v>
      </c>
      <c r="AI2" t="s">
        <v>833</v>
      </c>
      <c r="AJ2">
        <v>569</v>
      </c>
      <c r="AK2">
        <v>193</v>
      </c>
      <c r="AL2">
        <v>67.247380000000007</v>
      </c>
      <c r="AM2" t="s">
        <v>826</v>
      </c>
      <c r="AN2">
        <v>712</v>
      </c>
      <c r="AO2">
        <v>193</v>
      </c>
      <c r="AP2">
        <v>67.247380000000007</v>
      </c>
    </row>
    <row r="3" spans="1:42">
      <c r="A3" t="s">
        <v>152</v>
      </c>
      <c r="B3">
        <f>IF(C3 = GroundTruth!A3, 1, 0)</f>
        <v>1</v>
      </c>
      <c r="C3" t="s">
        <v>6</v>
      </c>
      <c r="D3">
        <v>31</v>
      </c>
      <c r="E3">
        <v>229</v>
      </c>
      <c r="F3">
        <v>54.394300000000001</v>
      </c>
      <c r="G3" t="s">
        <v>491</v>
      </c>
      <c r="H3">
        <v>340</v>
      </c>
      <c r="I3">
        <v>265</v>
      </c>
      <c r="J3">
        <v>62.945366</v>
      </c>
      <c r="K3" t="s">
        <v>163</v>
      </c>
      <c r="L3">
        <v>40</v>
      </c>
      <c r="M3">
        <v>267</v>
      </c>
      <c r="N3">
        <v>63.420425000000002</v>
      </c>
      <c r="O3" t="s">
        <v>772</v>
      </c>
      <c r="P3">
        <v>415</v>
      </c>
      <c r="Q3">
        <v>267</v>
      </c>
      <c r="R3">
        <v>63.420425000000002</v>
      </c>
      <c r="S3" t="s">
        <v>573</v>
      </c>
      <c r="T3">
        <v>218</v>
      </c>
      <c r="U3">
        <v>268</v>
      </c>
      <c r="V3">
        <v>63.657960000000003</v>
      </c>
      <c r="W3" t="s">
        <v>667</v>
      </c>
      <c r="X3">
        <v>8</v>
      </c>
      <c r="Y3">
        <v>269</v>
      </c>
      <c r="Z3">
        <v>63.895490000000002</v>
      </c>
      <c r="AA3" t="s">
        <v>591</v>
      </c>
      <c r="AB3">
        <v>322</v>
      </c>
      <c r="AC3">
        <v>270</v>
      </c>
      <c r="AD3">
        <v>64.133020000000002</v>
      </c>
      <c r="AE3" t="s">
        <v>133</v>
      </c>
      <c r="AF3">
        <v>359</v>
      </c>
      <c r="AG3">
        <v>271</v>
      </c>
      <c r="AH3">
        <v>64.370549999999994</v>
      </c>
      <c r="AI3" t="s">
        <v>834</v>
      </c>
      <c r="AJ3">
        <v>436</v>
      </c>
      <c r="AK3">
        <v>271</v>
      </c>
      <c r="AL3">
        <v>64.370549999999994</v>
      </c>
      <c r="AM3" t="s">
        <v>479</v>
      </c>
      <c r="AN3">
        <v>545</v>
      </c>
      <c r="AO3">
        <v>271</v>
      </c>
      <c r="AP3">
        <v>64.370549999999994</v>
      </c>
    </row>
    <row r="4" spans="1:42">
      <c r="A4" t="s">
        <v>158</v>
      </c>
      <c r="B4">
        <f>IF(C4 = GroundTruth!A4, 1, 0)</f>
        <v>1</v>
      </c>
      <c r="C4" t="s">
        <v>9</v>
      </c>
      <c r="D4">
        <v>48</v>
      </c>
      <c r="E4">
        <v>139</v>
      </c>
      <c r="F4">
        <v>49.116607999999999</v>
      </c>
      <c r="G4" t="s">
        <v>161</v>
      </c>
      <c r="H4">
        <v>80</v>
      </c>
      <c r="I4">
        <v>181</v>
      </c>
      <c r="J4">
        <v>63.957596000000002</v>
      </c>
      <c r="K4" t="s">
        <v>177</v>
      </c>
      <c r="L4">
        <v>254</v>
      </c>
      <c r="M4">
        <v>182</v>
      </c>
      <c r="N4">
        <v>64.310959999999994</v>
      </c>
      <c r="O4" t="s">
        <v>835</v>
      </c>
      <c r="P4">
        <v>561</v>
      </c>
      <c r="Q4">
        <v>183</v>
      </c>
      <c r="R4">
        <v>64.66431</v>
      </c>
      <c r="S4" t="s">
        <v>801</v>
      </c>
      <c r="T4">
        <v>280</v>
      </c>
      <c r="U4">
        <v>184</v>
      </c>
      <c r="V4">
        <v>65.017669999999995</v>
      </c>
      <c r="W4" t="s">
        <v>443</v>
      </c>
      <c r="X4">
        <v>15</v>
      </c>
      <c r="Y4">
        <v>184</v>
      </c>
      <c r="Z4">
        <v>65.017669999999995</v>
      </c>
      <c r="AA4" t="s">
        <v>327</v>
      </c>
      <c r="AB4">
        <v>311</v>
      </c>
      <c r="AC4">
        <v>184</v>
      </c>
      <c r="AD4">
        <v>65.017669999999995</v>
      </c>
      <c r="AE4" t="s">
        <v>674</v>
      </c>
      <c r="AF4">
        <v>284</v>
      </c>
      <c r="AG4">
        <v>184</v>
      </c>
      <c r="AH4">
        <v>65.017669999999995</v>
      </c>
      <c r="AI4" t="s">
        <v>383</v>
      </c>
      <c r="AJ4">
        <v>305</v>
      </c>
      <c r="AK4">
        <v>185</v>
      </c>
      <c r="AL4">
        <v>65.371025000000003</v>
      </c>
      <c r="AM4" t="s">
        <v>355</v>
      </c>
      <c r="AN4">
        <v>260</v>
      </c>
      <c r="AO4">
        <v>185</v>
      </c>
      <c r="AP4">
        <v>65.371025000000003</v>
      </c>
    </row>
    <row r="5" spans="1:42">
      <c r="A5" t="s">
        <v>166</v>
      </c>
      <c r="B5">
        <f>IF(C5 = GroundTruth!A5, 1, 0)</f>
        <v>0</v>
      </c>
      <c r="C5" t="s">
        <v>146</v>
      </c>
      <c r="D5">
        <v>207</v>
      </c>
      <c r="E5">
        <v>174</v>
      </c>
      <c r="F5">
        <v>60.627181999999998</v>
      </c>
      <c r="G5" t="s">
        <v>424</v>
      </c>
      <c r="H5">
        <v>49</v>
      </c>
      <c r="I5">
        <v>175</v>
      </c>
      <c r="J5">
        <v>60.975613000000003</v>
      </c>
      <c r="K5" t="s">
        <v>836</v>
      </c>
      <c r="L5">
        <v>216</v>
      </c>
      <c r="M5">
        <v>175</v>
      </c>
      <c r="N5">
        <v>60.975613000000003</v>
      </c>
      <c r="O5" t="s">
        <v>802</v>
      </c>
      <c r="P5">
        <v>215</v>
      </c>
      <c r="Q5">
        <v>176</v>
      </c>
      <c r="R5">
        <v>61.324043000000003</v>
      </c>
      <c r="S5" t="s">
        <v>474</v>
      </c>
      <c r="T5">
        <v>47</v>
      </c>
      <c r="U5">
        <v>177</v>
      </c>
      <c r="V5">
        <v>61.672474000000001</v>
      </c>
      <c r="W5" t="s">
        <v>450</v>
      </c>
      <c r="X5">
        <v>309</v>
      </c>
      <c r="Y5">
        <v>177</v>
      </c>
      <c r="Z5">
        <v>61.672474000000001</v>
      </c>
      <c r="AA5" t="s">
        <v>310</v>
      </c>
      <c r="AB5">
        <v>320</v>
      </c>
      <c r="AC5">
        <v>177</v>
      </c>
      <c r="AD5">
        <v>61.672474000000001</v>
      </c>
      <c r="AE5" t="s">
        <v>835</v>
      </c>
      <c r="AF5">
        <v>561</v>
      </c>
      <c r="AG5">
        <v>178</v>
      </c>
      <c r="AH5">
        <v>62.020904999999999</v>
      </c>
      <c r="AI5" t="s">
        <v>712</v>
      </c>
      <c r="AJ5">
        <v>456</v>
      </c>
      <c r="AK5">
        <v>178</v>
      </c>
      <c r="AL5">
        <v>62.020904999999999</v>
      </c>
      <c r="AM5" t="s">
        <v>138</v>
      </c>
      <c r="AN5">
        <v>237</v>
      </c>
      <c r="AO5">
        <v>178</v>
      </c>
      <c r="AP5">
        <v>62.020904999999999</v>
      </c>
    </row>
    <row r="6" spans="1:42">
      <c r="A6" t="s">
        <v>175</v>
      </c>
      <c r="B6">
        <f>IF(C6 = GroundTruth!A6, 1, 0)</f>
        <v>1</v>
      </c>
      <c r="C6" t="s">
        <v>176</v>
      </c>
      <c r="D6">
        <v>273</v>
      </c>
      <c r="E6">
        <v>148</v>
      </c>
      <c r="F6">
        <v>50</v>
      </c>
      <c r="G6" t="s">
        <v>177</v>
      </c>
      <c r="H6">
        <v>254</v>
      </c>
      <c r="I6">
        <v>186</v>
      </c>
      <c r="J6">
        <v>62.837837</v>
      </c>
      <c r="K6" t="s">
        <v>837</v>
      </c>
      <c r="L6">
        <v>17</v>
      </c>
      <c r="M6">
        <v>187</v>
      </c>
      <c r="N6">
        <v>63.17568</v>
      </c>
      <c r="O6" t="s">
        <v>176</v>
      </c>
      <c r="P6">
        <v>273</v>
      </c>
      <c r="Q6">
        <v>188</v>
      </c>
      <c r="R6">
        <v>63.513509999999997</v>
      </c>
      <c r="S6" t="s">
        <v>463</v>
      </c>
      <c r="T6">
        <v>33</v>
      </c>
      <c r="U6">
        <v>191</v>
      </c>
      <c r="V6">
        <v>64.527029999999996</v>
      </c>
      <c r="W6" t="s">
        <v>572</v>
      </c>
      <c r="X6">
        <v>544</v>
      </c>
      <c r="Y6">
        <v>191</v>
      </c>
      <c r="Z6">
        <v>64.527029999999996</v>
      </c>
      <c r="AA6" t="s">
        <v>163</v>
      </c>
      <c r="AB6">
        <v>40</v>
      </c>
      <c r="AC6">
        <v>191</v>
      </c>
      <c r="AD6">
        <v>64.527029999999996</v>
      </c>
      <c r="AE6" t="s">
        <v>322</v>
      </c>
      <c r="AF6">
        <v>175</v>
      </c>
      <c r="AG6">
        <v>192</v>
      </c>
      <c r="AH6">
        <v>64.864859999999993</v>
      </c>
      <c r="AI6" t="s">
        <v>322</v>
      </c>
      <c r="AJ6">
        <v>175</v>
      </c>
      <c r="AK6">
        <v>192</v>
      </c>
      <c r="AL6">
        <v>64.864859999999993</v>
      </c>
      <c r="AM6" t="s">
        <v>447</v>
      </c>
      <c r="AN6">
        <v>168</v>
      </c>
      <c r="AO6">
        <v>192</v>
      </c>
      <c r="AP6">
        <v>64.864859999999993</v>
      </c>
    </row>
    <row r="7" spans="1:42">
      <c r="A7" t="s">
        <v>184</v>
      </c>
      <c r="B7">
        <f>IF(C7 = GroundTruth!A7, 1, 0)</f>
        <v>1</v>
      </c>
      <c r="C7" t="s">
        <v>15</v>
      </c>
      <c r="D7">
        <v>86</v>
      </c>
      <c r="E7">
        <v>194</v>
      </c>
      <c r="F7">
        <v>60.625</v>
      </c>
      <c r="G7" t="s">
        <v>461</v>
      </c>
      <c r="H7">
        <v>553</v>
      </c>
      <c r="I7">
        <v>216</v>
      </c>
      <c r="J7">
        <v>67.5</v>
      </c>
      <c r="K7" t="s">
        <v>336</v>
      </c>
      <c r="L7">
        <v>104</v>
      </c>
      <c r="M7">
        <v>218</v>
      </c>
      <c r="N7">
        <v>68.125</v>
      </c>
      <c r="O7" t="s">
        <v>402</v>
      </c>
      <c r="P7">
        <v>448</v>
      </c>
      <c r="Q7">
        <v>219</v>
      </c>
      <c r="R7">
        <v>68.4375</v>
      </c>
      <c r="S7" t="s">
        <v>688</v>
      </c>
      <c r="T7">
        <v>63</v>
      </c>
      <c r="U7">
        <v>221</v>
      </c>
      <c r="V7">
        <v>69.0625</v>
      </c>
      <c r="W7" t="s">
        <v>163</v>
      </c>
      <c r="X7">
        <v>40</v>
      </c>
      <c r="Y7">
        <v>221</v>
      </c>
      <c r="Z7">
        <v>69.0625</v>
      </c>
      <c r="AA7" t="s">
        <v>667</v>
      </c>
      <c r="AB7">
        <v>8</v>
      </c>
      <c r="AC7">
        <v>221</v>
      </c>
      <c r="AD7">
        <v>69.0625</v>
      </c>
      <c r="AE7" t="s">
        <v>465</v>
      </c>
      <c r="AF7">
        <v>515</v>
      </c>
      <c r="AG7">
        <v>222</v>
      </c>
      <c r="AH7">
        <v>69.375</v>
      </c>
      <c r="AI7" t="s">
        <v>832</v>
      </c>
      <c r="AJ7">
        <v>241</v>
      </c>
      <c r="AK7">
        <v>222</v>
      </c>
      <c r="AL7">
        <v>69.375</v>
      </c>
      <c r="AM7" t="s">
        <v>304</v>
      </c>
      <c r="AN7">
        <v>83</v>
      </c>
      <c r="AO7">
        <v>223</v>
      </c>
      <c r="AP7">
        <v>69.6875</v>
      </c>
    </row>
    <row r="8" spans="1:42">
      <c r="A8" t="s">
        <v>191</v>
      </c>
      <c r="B8">
        <f>IF(C8 = GroundTruth!A8, 1, 0)</f>
        <v>0</v>
      </c>
      <c r="C8" t="s">
        <v>730</v>
      </c>
      <c r="D8">
        <v>94</v>
      </c>
      <c r="E8">
        <v>290</v>
      </c>
      <c r="F8">
        <v>67.757009999999994</v>
      </c>
      <c r="G8" t="s">
        <v>192</v>
      </c>
      <c r="H8">
        <v>186</v>
      </c>
      <c r="I8">
        <v>293</v>
      </c>
      <c r="J8">
        <v>68.457949999999997</v>
      </c>
      <c r="K8" t="s">
        <v>472</v>
      </c>
      <c r="L8">
        <v>87</v>
      </c>
      <c r="M8">
        <v>293</v>
      </c>
      <c r="N8">
        <v>68.457949999999997</v>
      </c>
      <c r="O8" t="s">
        <v>108</v>
      </c>
      <c r="P8">
        <v>250</v>
      </c>
      <c r="Q8">
        <v>295</v>
      </c>
      <c r="R8">
        <v>68.925229999999999</v>
      </c>
      <c r="S8" t="s">
        <v>163</v>
      </c>
      <c r="T8">
        <v>40</v>
      </c>
      <c r="U8">
        <v>299</v>
      </c>
      <c r="V8">
        <v>69.859819999999999</v>
      </c>
      <c r="W8" t="s">
        <v>108</v>
      </c>
      <c r="X8">
        <v>250</v>
      </c>
      <c r="Y8">
        <v>301</v>
      </c>
      <c r="Z8">
        <v>70.327100000000002</v>
      </c>
      <c r="AA8" t="s">
        <v>826</v>
      </c>
      <c r="AB8">
        <v>712</v>
      </c>
      <c r="AC8">
        <v>301</v>
      </c>
      <c r="AD8">
        <v>70.327100000000002</v>
      </c>
      <c r="AE8" t="s">
        <v>838</v>
      </c>
      <c r="AF8">
        <v>278</v>
      </c>
      <c r="AG8">
        <v>303</v>
      </c>
      <c r="AH8">
        <v>70.794390000000007</v>
      </c>
      <c r="AI8" t="s">
        <v>336</v>
      </c>
      <c r="AJ8">
        <v>104</v>
      </c>
      <c r="AK8">
        <v>303</v>
      </c>
      <c r="AL8">
        <v>70.794390000000007</v>
      </c>
      <c r="AM8" t="s">
        <v>144</v>
      </c>
      <c r="AN8">
        <v>246</v>
      </c>
      <c r="AO8">
        <v>303</v>
      </c>
      <c r="AP8">
        <v>70.794390000000007</v>
      </c>
    </row>
    <row r="9" spans="1:42">
      <c r="A9" t="s">
        <v>201</v>
      </c>
      <c r="B9">
        <f>IF(C9 = GroundTruth!A9, 1, 0)</f>
        <v>0</v>
      </c>
      <c r="C9" t="s">
        <v>730</v>
      </c>
      <c r="D9">
        <v>94</v>
      </c>
      <c r="E9">
        <v>473</v>
      </c>
      <c r="F9">
        <v>78.052809999999994</v>
      </c>
      <c r="G9" t="s">
        <v>472</v>
      </c>
      <c r="H9">
        <v>87</v>
      </c>
      <c r="I9">
        <v>476</v>
      </c>
      <c r="J9">
        <v>78.547849999999997</v>
      </c>
      <c r="K9" t="s">
        <v>236</v>
      </c>
      <c r="L9">
        <v>312</v>
      </c>
      <c r="M9">
        <v>478</v>
      </c>
      <c r="N9">
        <v>78.877889999999994</v>
      </c>
      <c r="O9" t="s">
        <v>474</v>
      </c>
      <c r="P9">
        <v>47</v>
      </c>
      <c r="Q9">
        <v>486</v>
      </c>
      <c r="R9">
        <v>80.19802</v>
      </c>
      <c r="S9" t="s">
        <v>596</v>
      </c>
      <c r="T9">
        <v>304</v>
      </c>
      <c r="U9">
        <v>486</v>
      </c>
      <c r="V9">
        <v>80.19802</v>
      </c>
      <c r="W9" t="s">
        <v>236</v>
      </c>
      <c r="X9">
        <v>312</v>
      </c>
      <c r="Y9">
        <v>486</v>
      </c>
      <c r="Z9">
        <v>80.19802</v>
      </c>
      <c r="AA9" t="s">
        <v>336</v>
      </c>
      <c r="AB9">
        <v>104</v>
      </c>
      <c r="AC9">
        <v>488</v>
      </c>
      <c r="AD9">
        <v>80.528049999999993</v>
      </c>
      <c r="AE9" t="s">
        <v>336</v>
      </c>
      <c r="AF9">
        <v>104</v>
      </c>
      <c r="AG9">
        <v>488</v>
      </c>
      <c r="AH9">
        <v>80.528049999999993</v>
      </c>
      <c r="AI9" t="s">
        <v>462</v>
      </c>
      <c r="AJ9">
        <v>65</v>
      </c>
      <c r="AK9">
        <v>489</v>
      </c>
      <c r="AL9">
        <v>80.693070000000006</v>
      </c>
      <c r="AM9" t="s">
        <v>140</v>
      </c>
      <c r="AN9">
        <v>33</v>
      </c>
      <c r="AO9">
        <v>490</v>
      </c>
      <c r="AP9">
        <v>80.858086</v>
      </c>
    </row>
    <row r="10" spans="1:42">
      <c r="A10" t="s">
        <v>209</v>
      </c>
      <c r="B10">
        <f>IF(C10 = GroundTruth!A10, 1, 0)</f>
        <v>0</v>
      </c>
      <c r="C10" t="s">
        <v>472</v>
      </c>
      <c r="D10">
        <v>87</v>
      </c>
      <c r="E10">
        <v>167</v>
      </c>
      <c r="F10">
        <v>72.925765999999996</v>
      </c>
      <c r="G10" t="s">
        <v>730</v>
      </c>
      <c r="H10">
        <v>94</v>
      </c>
      <c r="I10">
        <v>167</v>
      </c>
      <c r="J10">
        <v>72.925765999999996</v>
      </c>
      <c r="K10" t="s">
        <v>336</v>
      </c>
      <c r="L10">
        <v>104</v>
      </c>
      <c r="M10">
        <v>168</v>
      </c>
      <c r="N10">
        <v>73.362440000000007</v>
      </c>
      <c r="O10" t="s">
        <v>783</v>
      </c>
      <c r="P10">
        <v>292</v>
      </c>
      <c r="Q10">
        <v>168</v>
      </c>
      <c r="R10">
        <v>73.362440000000007</v>
      </c>
      <c r="S10" t="s">
        <v>163</v>
      </c>
      <c r="T10">
        <v>40</v>
      </c>
      <c r="U10">
        <v>169</v>
      </c>
      <c r="V10">
        <v>73.799126000000001</v>
      </c>
      <c r="W10" t="s">
        <v>215</v>
      </c>
      <c r="X10">
        <v>180</v>
      </c>
      <c r="Y10">
        <v>169</v>
      </c>
      <c r="Z10">
        <v>73.799126000000001</v>
      </c>
      <c r="AA10" t="s">
        <v>336</v>
      </c>
      <c r="AB10">
        <v>104</v>
      </c>
      <c r="AC10">
        <v>169</v>
      </c>
      <c r="AD10">
        <v>73.799126000000001</v>
      </c>
      <c r="AE10" t="s">
        <v>336</v>
      </c>
      <c r="AF10">
        <v>158</v>
      </c>
      <c r="AG10">
        <v>170</v>
      </c>
      <c r="AH10">
        <v>74.235810000000001</v>
      </c>
      <c r="AI10" t="s">
        <v>839</v>
      </c>
      <c r="AJ10">
        <v>178</v>
      </c>
      <c r="AK10">
        <v>170</v>
      </c>
      <c r="AL10">
        <v>74.235810000000001</v>
      </c>
      <c r="AM10" t="s">
        <v>832</v>
      </c>
      <c r="AN10">
        <v>241</v>
      </c>
      <c r="AO10">
        <v>170</v>
      </c>
      <c r="AP10">
        <v>74.235810000000001</v>
      </c>
    </row>
    <row r="11" spans="1:42">
      <c r="A11" t="s">
        <v>216</v>
      </c>
      <c r="B11">
        <f>IF(C11 = GroundTruth!A11, 1, 0)</f>
        <v>0</v>
      </c>
      <c r="C11" t="s">
        <v>730</v>
      </c>
      <c r="D11">
        <v>94</v>
      </c>
      <c r="E11">
        <v>222</v>
      </c>
      <c r="F11">
        <v>75.254233999999997</v>
      </c>
      <c r="G11" t="s">
        <v>472</v>
      </c>
      <c r="H11">
        <v>87</v>
      </c>
      <c r="I11">
        <v>224</v>
      </c>
      <c r="J11">
        <v>75.932204999999996</v>
      </c>
      <c r="K11" t="s">
        <v>236</v>
      </c>
      <c r="L11">
        <v>312</v>
      </c>
      <c r="M11">
        <v>224</v>
      </c>
      <c r="N11">
        <v>75.932204999999996</v>
      </c>
      <c r="O11" t="s">
        <v>679</v>
      </c>
      <c r="P11">
        <v>704</v>
      </c>
      <c r="Q11">
        <v>225</v>
      </c>
      <c r="R11">
        <v>76.271190000000004</v>
      </c>
      <c r="S11" t="s">
        <v>336</v>
      </c>
      <c r="T11">
        <v>104</v>
      </c>
      <c r="U11">
        <v>225</v>
      </c>
      <c r="V11">
        <v>76.271190000000004</v>
      </c>
      <c r="W11" t="s">
        <v>840</v>
      </c>
      <c r="X11">
        <v>363</v>
      </c>
      <c r="Y11">
        <v>227</v>
      </c>
      <c r="Z11">
        <v>76.949160000000006</v>
      </c>
      <c r="AA11" t="s">
        <v>837</v>
      </c>
      <c r="AB11">
        <v>17</v>
      </c>
      <c r="AC11">
        <v>227</v>
      </c>
      <c r="AD11">
        <v>76.949160000000006</v>
      </c>
      <c r="AE11" t="s">
        <v>651</v>
      </c>
      <c r="AF11">
        <v>389</v>
      </c>
      <c r="AG11">
        <v>227</v>
      </c>
      <c r="AH11">
        <v>76.949160000000006</v>
      </c>
      <c r="AI11" t="s">
        <v>277</v>
      </c>
      <c r="AJ11">
        <v>146</v>
      </c>
      <c r="AK11">
        <v>227</v>
      </c>
      <c r="AL11">
        <v>76.949160000000006</v>
      </c>
      <c r="AM11" t="s">
        <v>247</v>
      </c>
      <c r="AN11">
        <v>302</v>
      </c>
      <c r="AO11">
        <v>227</v>
      </c>
      <c r="AP11">
        <v>76.949160000000006</v>
      </c>
    </row>
    <row r="12" spans="1:42">
      <c r="A12" t="s">
        <v>223</v>
      </c>
      <c r="B12">
        <f>IF(C12 = GroundTruth!A12, 1, 0)</f>
        <v>1</v>
      </c>
      <c r="C12" t="s">
        <v>28</v>
      </c>
      <c r="D12">
        <v>822</v>
      </c>
      <c r="E12">
        <v>148</v>
      </c>
      <c r="F12">
        <v>53.818184000000002</v>
      </c>
      <c r="G12" t="s">
        <v>722</v>
      </c>
      <c r="H12">
        <v>189</v>
      </c>
      <c r="I12">
        <v>176</v>
      </c>
      <c r="J12">
        <v>64</v>
      </c>
      <c r="K12" t="s">
        <v>737</v>
      </c>
      <c r="L12">
        <v>801</v>
      </c>
      <c r="M12">
        <v>176</v>
      </c>
      <c r="N12">
        <v>64</v>
      </c>
      <c r="O12" t="s">
        <v>559</v>
      </c>
      <c r="P12">
        <v>43</v>
      </c>
      <c r="Q12">
        <v>177</v>
      </c>
      <c r="R12">
        <v>64.363630000000001</v>
      </c>
      <c r="S12" t="s">
        <v>841</v>
      </c>
      <c r="T12">
        <v>535</v>
      </c>
      <c r="U12">
        <v>177</v>
      </c>
      <c r="V12">
        <v>64.363630000000001</v>
      </c>
      <c r="W12" t="s">
        <v>527</v>
      </c>
      <c r="X12">
        <v>516</v>
      </c>
      <c r="Y12">
        <v>178</v>
      </c>
      <c r="Z12">
        <v>64.727270000000004</v>
      </c>
      <c r="AA12" t="s">
        <v>613</v>
      </c>
      <c r="AB12">
        <v>353</v>
      </c>
      <c r="AC12">
        <v>178</v>
      </c>
      <c r="AD12">
        <v>64.727270000000004</v>
      </c>
      <c r="AE12" t="s">
        <v>136</v>
      </c>
      <c r="AF12">
        <v>747</v>
      </c>
      <c r="AG12">
        <v>178</v>
      </c>
      <c r="AH12">
        <v>64.727270000000004</v>
      </c>
      <c r="AI12" t="s">
        <v>675</v>
      </c>
      <c r="AJ12">
        <v>346</v>
      </c>
      <c r="AK12">
        <v>178</v>
      </c>
      <c r="AL12">
        <v>64.727270000000004</v>
      </c>
      <c r="AM12" t="s">
        <v>204</v>
      </c>
      <c r="AN12">
        <v>426</v>
      </c>
      <c r="AO12">
        <v>179</v>
      </c>
      <c r="AP12">
        <v>65.090903999999995</v>
      </c>
    </row>
    <row r="13" spans="1:42">
      <c r="A13" t="s">
        <v>230</v>
      </c>
      <c r="B13">
        <f>IF(C13 = GroundTruth!A13, 1, 0)</f>
        <v>0</v>
      </c>
      <c r="C13" t="s">
        <v>842</v>
      </c>
      <c r="D13">
        <v>1</v>
      </c>
      <c r="E13">
        <v>116</v>
      </c>
      <c r="F13">
        <v>69.047614999999993</v>
      </c>
      <c r="G13" t="s">
        <v>843</v>
      </c>
      <c r="H13">
        <v>150</v>
      </c>
      <c r="I13">
        <v>118</v>
      </c>
      <c r="J13">
        <v>70.238100000000003</v>
      </c>
      <c r="K13" t="s">
        <v>844</v>
      </c>
      <c r="L13">
        <v>520</v>
      </c>
      <c r="M13">
        <v>118</v>
      </c>
      <c r="N13">
        <v>70.238100000000003</v>
      </c>
      <c r="O13" t="s">
        <v>144</v>
      </c>
      <c r="P13">
        <v>275</v>
      </c>
      <c r="Q13">
        <v>118</v>
      </c>
      <c r="R13">
        <v>70.238100000000003</v>
      </c>
      <c r="S13" t="s">
        <v>144</v>
      </c>
      <c r="T13">
        <v>612</v>
      </c>
      <c r="U13">
        <v>118</v>
      </c>
      <c r="V13">
        <v>70.238100000000003</v>
      </c>
      <c r="W13" t="s">
        <v>343</v>
      </c>
      <c r="X13">
        <v>637</v>
      </c>
      <c r="Y13">
        <v>119</v>
      </c>
      <c r="Z13">
        <v>70.833330000000004</v>
      </c>
      <c r="AA13" t="s">
        <v>845</v>
      </c>
      <c r="AB13">
        <v>666</v>
      </c>
      <c r="AC13">
        <v>119</v>
      </c>
      <c r="AD13">
        <v>70.833330000000004</v>
      </c>
      <c r="AE13" t="s">
        <v>780</v>
      </c>
      <c r="AF13">
        <v>187</v>
      </c>
      <c r="AG13">
        <v>119</v>
      </c>
      <c r="AH13">
        <v>70.833330000000004</v>
      </c>
      <c r="AI13" t="s">
        <v>780</v>
      </c>
      <c r="AJ13">
        <v>187</v>
      </c>
      <c r="AK13">
        <v>119</v>
      </c>
      <c r="AL13">
        <v>70.833330000000004</v>
      </c>
      <c r="AM13" t="s">
        <v>106</v>
      </c>
      <c r="AN13">
        <v>105</v>
      </c>
      <c r="AO13">
        <v>119</v>
      </c>
      <c r="AP13">
        <v>70.833330000000004</v>
      </c>
    </row>
    <row r="14" spans="1:42">
      <c r="A14" t="s">
        <v>237</v>
      </c>
      <c r="B14">
        <f>IF(C14 = GroundTruth!A14, 1, 0)</f>
        <v>1</v>
      </c>
      <c r="C14" t="s">
        <v>32</v>
      </c>
      <c r="D14">
        <v>321</v>
      </c>
      <c r="E14">
        <v>161</v>
      </c>
      <c r="F14">
        <v>57.913665999999999</v>
      </c>
      <c r="G14" t="s">
        <v>239</v>
      </c>
      <c r="H14">
        <v>387</v>
      </c>
      <c r="I14">
        <v>163</v>
      </c>
      <c r="J14">
        <v>58.633094999999997</v>
      </c>
      <c r="K14" t="s">
        <v>239</v>
      </c>
      <c r="L14">
        <v>387</v>
      </c>
      <c r="M14">
        <v>164</v>
      </c>
      <c r="N14">
        <v>58.992800000000003</v>
      </c>
      <c r="O14" t="s">
        <v>136</v>
      </c>
      <c r="P14">
        <v>747</v>
      </c>
      <c r="Q14">
        <v>167</v>
      </c>
      <c r="R14">
        <v>60.071944999999999</v>
      </c>
      <c r="S14" t="s">
        <v>136</v>
      </c>
      <c r="T14">
        <v>746</v>
      </c>
      <c r="U14">
        <v>168</v>
      </c>
      <c r="V14">
        <v>60.431652</v>
      </c>
      <c r="W14" t="s">
        <v>846</v>
      </c>
      <c r="X14">
        <v>271</v>
      </c>
      <c r="Y14">
        <v>168</v>
      </c>
      <c r="Z14">
        <v>60.431652</v>
      </c>
      <c r="AA14" t="s">
        <v>846</v>
      </c>
      <c r="AB14">
        <v>271</v>
      </c>
      <c r="AC14">
        <v>169</v>
      </c>
      <c r="AD14">
        <v>60.791367000000001</v>
      </c>
      <c r="AE14" t="s">
        <v>613</v>
      </c>
      <c r="AF14">
        <v>353</v>
      </c>
      <c r="AG14">
        <v>169</v>
      </c>
      <c r="AH14">
        <v>60.791367000000001</v>
      </c>
      <c r="AI14" t="s">
        <v>32</v>
      </c>
      <c r="AJ14">
        <v>321</v>
      </c>
      <c r="AK14">
        <v>171</v>
      </c>
      <c r="AL14">
        <v>61.510787999999998</v>
      </c>
      <c r="AM14" t="s">
        <v>737</v>
      </c>
      <c r="AN14">
        <v>801</v>
      </c>
      <c r="AO14">
        <v>171</v>
      </c>
      <c r="AP14">
        <v>61.510787999999998</v>
      </c>
    </row>
    <row r="15" spans="1:42">
      <c r="A15" t="s">
        <v>241</v>
      </c>
      <c r="B15">
        <f>IF(C15 = GroundTruth!A15, 1, 0)</f>
        <v>0</v>
      </c>
      <c r="C15" t="s">
        <v>589</v>
      </c>
      <c r="D15">
        <v>25</v>
      </c>
      <c r="E15">
        <v>134</v>
      </c>
      <c r="F15">
        <v>59.292037999999998</v>
      </c>
      <c r="G15" t="s">
        <v>690</v>
      </c>
      <c r="H15">
        <v>142</v>
      </c>
      <c r="I15">
        <v>137</v>
      </c>
      <c r="J15">
        <v>60.61947</v>
      </c>
      <c r="K15" t="s">
        <v>476</v>
      </c>
      <c r="L15">
        <v>153</v>
      </c>
      <c r="M15">
        <v>137</v>
      </c>
      <c r="N15">
        <v>60.61947</v>
      </c>
      <c r="O15" t="s">
        <v>144</v>
      </c>
      <c r="P15">
        <v>279</v>
      </c>
      <c r="Q15">
        <v>138</v>
      </c>
      <c r="R15">
        <v>61.061947000000004</v>
      </c>
      <c r="S15" t="s">
        <v>584</v>
      </c>
      <c r="T15">
        <v>50</v>
      </c>
      <c r="U15">
        <v>140</v>
      </c>
      <c r="V15">
        <v>61.946902999999999</v>
      </c>
      <c r="W15" t="s">
        <v>548</v>
      </c>
      <c r="X15">
        <v>774</v>
      </c>
      <c r="Y15">
        <v>140</v>
      </c>
      <c r="Z15">
        <v>61.946902999999999</v>
      </c>
      <c r="AA15" t="s">
        <v>847</v>
      </c>
      <c r="AB15">
        <v>89</v>
      </c>
      <c r="AC15">
        <v>140</v>
      </c>
      <c r="AD15">
        <v>61.946902999999999</v>
      </c>
      <c r="AE15" t="s">
        <v>162</v>
      </c>
      <c r="AF15">
        <v>256</v>
      </c>
      <c r="AG15">
        <v>141</v>
      </c>
      <c r="AH15">
        <v>62.389380000000003</v>
      </c>
      <c r="AI15" t="s">
        <v>548</v>
      </c>
      <c r="AJ15">
        <v>3</v>
      </c>
      <c r="AK15">
        <v>141</v>
      </c>
      <c r="AL15">
        <v>62.389380000000003</v>
      </c>
      <c r="AM15" t="s">
        <v>761</v>
      </c>
      <c r="AN15">
        <v>262</v>
      </c>
      <c r="AO15">
        <v>141</v>
      </c>
      <c r="AP15">
        <v>62.389380000000003</v>
      </c>
    </row>
    <row r="16" spans="1:42">
      <c r="A16" t="s">
        <v>249</v>
      </c>
      <c r="B16">
        <f>IF(C16 = GroundTruth!A16, 1, 0)</f>
        <v>0</v>
      </c>
      <c r="C16" t="s">
        <v>848</v>
      </c>
      <c r="D16">
        <v>196</v>
      </c>
      <c r="E16">
        <v>177</v>
      </c>
      <c r="F16">
        <v>67.300380000000004</v>
      </c>
      <c r="G16" t="s">
        <v>146</v>
      </c>
      <c r="H16">
        <v>207</v>
      </c>
      <c r="I16">
        <v>178</v>
      </c>
      <c r="J16">
        <v>67.680610000000001</v>
      </c>
      <c r="K16" t="s">
        <v>849</v>
      </c>
      <c r="L16">
        <v>366</v>
      </c>
      <c r="M16">
        <v>178</v>
      </c>
      <c r="N16">
        <v>67.680610000000001</v>
      </c>
      <c r="O16" t="s">
        <v>250</v>
      </c>
      <c r="P16">
        <v>231</v>
      </c>
      <c r="Q16">
        <v>178</v>
      </c>
      <c r="R16">
        <v>67.680610000000001</v>
      </c>
      <c r="S16" t="s">
        <v>850</v>
      </c>
      <c r="T16">
        <v>90</v>
      </c>
      <c r="U16">
        <v>179</v>
      </c>
      <c r="V16">
        <v>68.060839999999999</v>
      </c>
      <c r="W16" t="s">
        <v>310</v>
      </c>
      <c r="X16">
        <v>320</v>
      </c>
      <c r="Y16">
        <v>179</v>
      </c>
      <c r="Z16">
        <v>68.060839999999999</v>
      </c>
      <c r="AA16" t="s">
        <v>282</v>
      </c>
      <c r="AB16">
        <v>339</v>
      </c>
      <c r="AC16">
        <v>180</v>
      </c>
      <c r="AD16">
        <v>68.441059999999993</v>
      </c>
      <c r="AE16" t="s">
        <v>769</v>
      </c>
      <c r="AF16">
        <v>62</v>
      </c>
      <c r="AG16">
        <v>180</v>
      </c>
      <c r="AH16">
        <v>68.441059999999993</v>
      </c>
      <c r="AI16" t="s">
        <v>474</v>
      </c>
      <c r="AJ16">
        <v>47</v>
      </c>
      <c r="AK16">
        <v>180</v>
      </c>
      <c r="AL16">
        <v>68.441059999999993</v>
      </c>
      <c r="AM16" t="s">
        <v>474</v>
      </c>
      <c r="AN16">
        <v>47</v>
      </c>
      <c r="AO16">
        <v>180</v>
      </c>
      <c r="AP16">
        <v>68.441059999999993</v>
      </c>
    </row>
    <row r="17" spans="1:42">
      <c r="A17" t="s">
        <v>256</v>
      </c>
      <c r="B17">
        <f>IF(C17 = GroundTruth!A17, 1, 0)</f>
        <v>0</v>
      </c>
      <c r="C17" t="s">
        <v>236</v>
      </c>
      <c r="D17">
        <v>312</v>
      </c>
      <c r="E17">
        <v>217</v>
      </c>
      <c r="F17">
        <v>74.570449999999994</v>
      </c>
      <c r="G17" t="s">
        <v>730</v>
      </c>
      <c r="H17">
        <v>94</v>
      </c>
      <c r="I17">
        <v>218</v>
      </c>
      <c r="J17">
        <v>74.914090000000002</v>
      </c>
      <c r="K17" t="s">
        <v>851</v>
      </c>
      <c r="L17">
        <v>213</v>
      </c>
      <c r="M17">
        <v>219</v>
      </c>
      <c r="N17">
        <v>75.257729999999995</v>
      </c>
      <c r="O17" t="s">
        <v>108</v>
      </c>
      <c r="P17">
        <v>250</v>
      </c>
      <c r="Q17">
        <v>223</v>
      </c>
      <c r="R17">
        <v>76.632300000000001</v>
      </c>
      <c r="S17" t="s">
        <v>472</v>
      </c>
      <c r="T17">
        <v>87</v>
      </c>
      <c r="U17">
        <v>223</v>
      </c>
      <c r="V17">
        <v>76.632300000000001</v>
      </c>
      <c r="W17" t="s">
        <v>144</v>
      </c>
      <c r="X17">
        <v>270</v>
      </c>
      <c r="Y17">
        <v>224</v>
      </c>
      <c r="Z17">
        <v>76.975944999999996</v>
      </c>
      <c r="AA17" t="s">
        <v>852</v>
      </c>
      <c r="AB17">
        <v>322</v>
      </c>
      <c r="AC17">
        <v>225</v>
      </c>
      <c r="AD17">
        <v>77.319590000000005</v>
      </c>
      <c r="AE17" t="s">
        <v>236</v>
      </c>
      <c r="AF17">
        <v>312</v>
      </c>
      <c r="AG17">
        <v>225</v>
      </c>
      <c r="AH17">
        <v>77.319590000000005</v>
      </c>
      <c r="AI17" t="s">
        <v>315</v>
      </c>
      <c r="AJ17">
        <v>163</v>
      </c>
      <c r="AK17">
        <v>226</v>
      </c>
      <c r="AL17">
        <v>77.663229999999999</v>
      </c>
      <c r="AM17" t="s">
        <v>629</v>
      </c>
      <c r="AN17">
        <v>96</v>
      </c>
      <c r="AO17">
        <v>226</v>
      </c>
      <c r="AP17">
        <v>77.663229999999999</v>
      </c>
    </row>
    <row r="18" spans="1:42">
      <c r="A18" t="s">
        <v>260</v>
      </c>
      <c r="B18">
        <f>IF(C18 = GroundTruth!A18, 1, 0)</f>
        <v>0</v>
      </c>
      <c r="C18" t="s">
        <v>396</v>
      </c>
      <c r="D18">
        <v>203</v>
      </c>
      <c r="E18">
        <v>198</v>
      </c>
      <c r="F18">
        <v>74.157300000000006</v>
      </c>
      <c r="G18" t="s">
        <v>144</v>
      </c>
      <c r="H18">
        <v>591</v>
      </c>
      <c r="I18">
        <v>198</v>
      </c>
      <c r="J18">
        <v>74.157300000000006</v>
      </c>
      <c r="K18" t="s">
        <v>841</v>
      </c>
      <c r="L18">
        <v>517</v>
      </c>
      <c r="M18">
        <v>199</v>
      </c>
      <c r="N18">
        <v>74.531840000000003</v>
      </c>
      <c r="O18" t="s">
        <v>199</v>
      </c>
      <c r="P18">
        <v>68</v>
      </c>
      <c r="Q18">
        <v>199</v>
      </c>
      <c r="R18">
        <v>74.531840000000003</v>
      </c>
      <c r="S18" t="s">
        <v>353</v>
      </c>
      <c r="T18">
        <v>204</v>
      </c>
      <c r="U18">
        <v>199</v>
      </c>
      <c r="V18">
        <v>74.531840000000003</v>
      </c>
      <c r="W18" t="s">
        <v>317</v>
      </c>
      <c r="X18">
        <v>194</v>
      </c>
      <c r="Y18">
        <v>200</v>
      </c>
      <c r="Z18">
        <v>74.906363999999996</v>
      </c>
      <c r="AA18" t="s">
        <v>247</v>
      </c>
      <c r="AB18">
        <v>302</v>
      </c>
      <c r="AC18">
        <v>200</v>
      </c>
      <c r="AD18">
        <v>74.906363999999996</v>
      </c>
      <c r="AE18" t="s">
        <v>821</v>
      </c>
      <c r="AF18">
        <v>329</v>
      </c>
      <c r="AG18">
        <v>200</v>
      </c>
      <c r="AH18">
        <v>74.906363999999996</v>
      </c>
      <c r="AI18" t="s">
        <v>853</v>
      </c>
      <c r="AJ18">
        <v>115</v>
      </c>
      <c r="AK18">
        <v>200</v>
      </c>
      <c r="AL18">
        <v>74.906363999999996</v>
      </c>
      <c r="AM18" t="s">
        <v>402</v>
      </c>
      <c r="AN18">
        <v>448</v>
      </c>
      <c r="AO18">
        <v>200</v>
      </c>
      <c r="AP18">
        <v>74.906363999999996</v>
      </c>
    </row>
    <row r="19" spans="1:42">
      <c r="A19" t="s">
        <v>934</v>
      </c>
      <c r="B19">
        <f>IF(C19 = GroundTruth!A19, 1, 0)</f>
        <v>1</v>
      </c>
      <c r="C19" t="s">
        <v>552</v>
      </c>
      <c r="D19">
        <v>114</v>
      </c>
      <c r="E19">
        <v>93</v>
      </c>
      <c r="F19">
        <v>54.069769999999998</v>
      </c>
      <c r="G19" t="s">
        <v>215</v>
      </c>
      <c r="H19">
        <v>180</v>
      </c>
      <c r="I19">
        <v>112</v>
      </c>
      <c r="J19">
        <v>65.116280000000003</v>
      </c>
      <c r="K19" t="s">
        <v>423</v>
      </c>
      <c r="L19">
        <v>233</v>
      </c>
      <c r="M19">
        <v>112</v>
      </c>
      <c r="N19">
        <v>65.116280000000003</v>
      </c>
      <c r="O19" t="s">
        <v>831</v>
      </c>
      <c r="P19">
        <v>29</v>
      </c>
      <c r="Q19">
        <v>113</v>
      </c>
      <c r="R19">
        <v>65.697680000000005</v>
      </c>
      <c r="S19" t="s">
        <v>935</v>
      </c>
      <c r="T19">
        <v>32</v>
      </c>
      <c r="U19">
        <v>113</v>
      </c>
      <c r="V19">
        <v>65.697680000000005</v>
      </c>
      <c r="W19" t="s">
        <v>423</v>
      </c>
      <c r="X19">
        <v>233</v>
      </c>
      <c r="Y19">
        <v>113</v>
      </c>
      <c r="Z19">
        <v>65.697680000000005</v>
      </c>
      <c r="AA19" t="s">
        <v>287</v>
      </c>
      <c r="AB19">
        <v>13</v>
      </c>
      <c r="AC19">
        <v>113</v>
      </c>
      <c r="AD19">
        <v>65.697680000000005</v>
      </c>
      <c r="AE19" t="s">
        <v>530</v>
      </c>
      <c r="AF19">
        <v>806</v>
      </c>
      <c r="AG19">
        <v>113</v>
      </c>
      <c r="AH19">
        <v>65.697680000000005</v>
      </c>
      <c r="AI19" t="s">
        <v>730</v>
      </c>
      <c r="AJ19">
        <v>94</v>
      </c>
      <c r="AK19">
        <v>113</v>
      </c>
      <c r="AL19">
        <v>65.697680000000005</v>
      </c>
      <c r="AM19" t="s">
        <v>936</v>
      </c>
      <c r="AN19">
        <v>59</v>
      </c>
      <c r="AO19">
        <v>114</v>
      </c>
      <c r="AP19">
        <v>66.279070000000004</v>
      </c>
    </row>
    <row r="20" spans="1:42">
      <c r="A20" t="s">
        <v>268</v>
      </c>
      <c r="B20">
        <f>IF(C20 = GroundTruth!A20, 1, 0)</f>
        <v>0</v>
      </c>
      <c r="C20" t="s">
        <v>472</v>
      </c>
      <c r="D20">
        <v>87</v>
      </c>
      <c r="E20">
        <v>532</v>
      </c>
      <c r="F20">
        <v>76.767679999999999</v>
      </c>
      <c r="G20" t="s">
        <v>730</v>
      </c>
      <c r="H20">
        <v>94</v>
      </c>
      <c r="I20">
        <v>536</v>
      </c>
      <c r="J20">
        <v>77.344880000000003</v>
      </c>
      <c r="K20" t="s">
        <v>474</v>
      </c>
      <c r="L20">
        <v>47</v>
      </c>
      <c r="M20">
        <v>538</v>
      </c>
      <c r="N20">
        <v>77.633480000000006</v>
      </c>
      <c r="O20" t="s">
        <v>474</v>
      </c>
      <c r="P20">
        <v>47</v>
      </c>
      <c r="Q20">
        <v>542</v>
      </c>
      <c r="R20">
        <v>78.210679999999996</v>
      </c>
      <c r="S20" t="s">
        <v>336</v>
      </c>
      <c r="T20">
        <v>104</v>
      </c>
      <c r="U20">
        <v>542</v>
      </c>
      <c r="V20">
        <v>78.210679999999996</v>
      </c>
      <c r="W20" t="s">
        <v>236</v>
      </c>
      <c r="X20">
        <v>312</v>
      </c>
      <c r="Y20">
        <v>543</v>
      </c>
      <c r="Z20">
        <v>78.354979999999998</v>
      </c>
      <c r="AA20" t="s">
        <v>584</v>
      </c>
      <c r="AB20">
        <v>50</v>
      </c>
      <c r="AC20">
        <v>545</v>
      </c>
      <c r="AD20">
        <v>78.64358</v>
      </c>
      <c r="AE20" t="s">
        <v>236</v>
      </c>
      <c r="AF20">
        <v>312</v>
      </c>
      <c r="AG20">
        <v>545</v>
      </c>
      <c r="AH20">
        <v>78.64358</v>
      </c>
      <c r="AI20" t="s">
        <v>336</v>
      </c>
      <c r="AJ20">
        <v>104</v>
      </c>
      <c r="AK20">
        <v>545</v>
      </c>
      <c r="AL20">
        <v>78.64358</v>
      </c>
      <c r="AM20" t="s">
        <v>327</v>
      </c>
      <c r="AN20">
        <v>311</v>
      </c>
      <c r="AO20">
        <v>546</v>
      </c>
      <c r="AP20">
        <v>78.787880000000001</v>
      </c>
    </row>
    <row r="21" spans="1:42">
      <c r="A21" t="s">
        <v>275</v>
      </c>
      <c r="B21">
        <f>IF(C21 = GroundTruth!A21, 1, 0)</f>
        <v>1</v>
      </c>
      <c r="C21" t="s">
        <v>276</v>
      </c>
      <c r="D21">
        <v>22</v>
      </c>
      <c r="E21">
        <v>206</v>
      </c>
      <c r="F21">
        <v>58.192093</v>
      </c>
      <c r="G21" t="s">
        <v>836</v>
      </c>
      <c r="H21">
        <v>216</v>
      </c>
      <c r="I21">
        <v>224</v>
      </c>
      <c r="J21">
        <v>63.276833000000003</v>
      </c>
      <c r="K21" t="s">
        <v>474</v>
      </c>
      <c r="L21">
        <v>47</v>
      </c>
      <c r="M21">
        <v>225</v>
      </c>
      <c r="N21">
        <v>63.559322000000002</v>
      </c>
      <c r="O21" t="s">
        <v>830</v>
      </c>
      <c r="P21">
        <v>28</v>
      </c>
      <c r="Q21">
        <v>227</v>
      </c>
      <c r="R21">
        <v>64.124290000000002</v>
      </c>
      <c r="S21" t="s">
        <v>474</v>
      </c>
      <c r="T21">
        <v>47</v>
      </c>
      <c r="U21">
        <v>227</v>
      </c>
      <c r="V21">
        <v>64.124290000000002</v>
      </c>
      <c r="W21" t="s">
        <v>229</v>
      </c>
      <c r="X21">
        <v>814</v>
      </c>
      <c r="Y21">
        <v>227</v>
      </c>
      <c r="Z21">
        <v>64.124290000000002</v>
      </c>
      <c r="AA21" t="s">
        <v>163</v>
      </c>
      <c r="AB21">
        <v>40</v>
      </c>
      <c r="AC21">
        <v>228</v>
      </c>
      <c r="AD21">
        <v>64.406784000000002</v>
      </c>
      <c r="AE21" t="s">
        <v>536</v>
      </c>
      <c r="AF21">
        <v>431</v>
      </c>
      <c r="AG21">
        <v>228</v>
      </c>
      <c r="AH21">
        <v>64.406784000000002</v>
      </c>
      <c r="AI21" t="s">
        <v>644</v>
      </c>
      <c r="AJ21">
        <v>278</v>
      </c>
      <c r="AK21">
        <v>228</v>
      </c>
      <c r="AL21">
        <v>64.406784000000002</v>
      </c>
      <c r="AM21" t="s">
        <v>835</v>
      </c>
      <c r="AN21">
        <v>561</v>
      </c>
      <c r="AO21">
        <v>229</v>
      </c>
      <c r="AP21">
        <v>64.689269999999993</v>
      </c>
    </row>
    <row r="22" spans="1:42">
      <c r="A22" t="s">
        <v>285</v>
      </c>
      <c r="B22">
        <f>IF(C22 = GroundTruth!A22, 1, 0)</f>
        <v>0</v>
      </c>
      <c r="C22" t="s">
        <v>317</v>
      </c>
      <c r="D22">
        <v>194</v>
      </c>
      <c r="E22">
        <v>128</v>
      </c>
      <c r="F22">
        <v>65.306120000000007</v>
      </c>
      <c r="G22" t="s">
        <v>138</v>
      </c>
      <c r="H22">
        <v>237</v>
      </c>
      <c r="I22">
        <v>128</v>
      </c>
      <c r="J22">
        <v>65.306120000000007</v>
      </c>
      <c r="K22" t="s">
        <v>402</v>
      </c>
      <c r="L22">
        <v>448</v>
      </c>
      <c r="M22">
        <v>130</v>
      </c>
      <c r="N22">
        <v>66.326530000000005</v>
      </c>
      <c r="O22" t="s">
        <v>170</v>
      </c>
      <c r="P22">
        <v>766</v>
      </c>
      <c r="Q22">
        <v>130</v>
      </c>
      <c r="R22">
        <v>66.326530000000005</v>
      </c>
      <c r="S22" t="s">
        <v>591</v>
      </c>
      <c r="T22">
        <v>322</v>
      </c>
      <c r="U22">
        <v>131</v>
      </c>
      <c r="V22">
        <v>66.836730000000003</v>
      </c>
      <c r="W22" t="s">
        <v>474</v>
      </c>
      <c r="X22">
        <v>47</v>
      </c>
      <c r="Y22">
        <v>131</v>
      </c>
      <c r="Z22">
        <v>66.836730000000003</v>
      </c>
      <c r="AA22" t="s">
        <v>584</v>
      </c>
      <c r="AB22">
        <v>50</v>
      </c>
      <c r="AC22">
        <v>131</v>
      </c>
      <c r="AD22">
        <v>66.836730000000003</v>
      </c>
      <c r="AE22" t="s">
        <v>835</v>
      </c>
      <c r="AF22">
        <v>561</v>
      </c>
      <c r="AG22">
        <v>131</v>
      </c>
      <c r="AH22">
        <v>66.836730000000003</v>
      </c>
      <c r="AI22" t="s">
        <v>150</v>
      </c>
      <c r="AJ22">
        <v>162</v>
      </c>
      <c r="AK22">
        <v>131</v>
      </c>
      <c r="AL22">
        <v>66.836730000000003</v>
      </c>
      <c r="AM22" t="s">
        <v>463</v>
      </c>
      <c r="AN22">
        <v>792</v>
      </c>
      <c r="AO22">
        <v>131</v>
      </c>
      <c r="AP22">
        <v>66.836730000000003</v>
      </c>
    </row>
    <row r="23" spans="1:42">
      <c r="A23" t="s">
        <v>292</v>
      </c>
      <c r="B23">
        <f>IF(C23 = GroundTruth!A23, 1, 0)</f>
        <v>1</v>
      </c>
      <c r="C23" t="s">
        <v>178</v>
      </c>
      <c r="D23">
        <v>148</v>
      </c>
      <c r="E23">
        <v>234</v>
      </c>
      <c r="F23">
        <v>69.642859999999999</v>
      </c>
      <c r="G23" t="s">
        <v>176</v>
      </c>
      <c r="H23">
        <v>273</v>
      </c>
      <c r="I23">
        <v>234</v>
      </c>
      <c r="J23">
        <v>69.642859999999999</v>
      </c>
      <c r="K23" t="s">
        <v>180</v>
      </c>
      <c r="L23">
        <v>126</v>
      </c>
      <c r="M23">
        <v>237</v>
      </c>
      <c r="N23">
        <v>70.535709999999995</v>
      </c>
      <c r="O23" t="s">
        <v>814</v>
      </c>
      <c r="P23">
        <v>38</v>
      </c>
      <c r="Q23">
        <v>238</v>
      </c>
      <c r="R23">
        <v>70.833330000000004</v>
      </c>
      <c r="S23" t="s">
        <v>293</v>
      </c>
      <c r="T23">
        <v>85</v>
      </c>
      <c r="U23">
        <v>238</v>
      </c>
      <c r="V23">
        <v>70.833330000000004</v>
      </c>
      <c r="W23" t="s">
        <v>665</v>
      </c>
      <c r="X23">
        <v>236</v>
      </c>
      <c r="Y23">
        <v>239</v>
      </c>
      <c r="Z23">
        <v>71.130960000000002</v>
      </c>
      <c r="AA23" t="s">
        <v>316</v>
      </c>
      <c r="AB23">
        <v>269</v>
      </c>
      <c r="AC23">
        <v>240</v>
      </c>
      <c r="AD23">
        <v>71.428569999999993</v>
      </c>
      <c r="AE23" t="s">
        <v>252</v>
      </c>
      <c r="AF23">
        <v>23</v>
      </c>
      <c r="AG23">
        <v>240</v>
      </c>
      <c r="AH23">
        <v>71.428569999999993</v>
      </c>
      <c r="AI23" t="s">
        <v>251</v>
      </c>
      <c r="AJ23">
        <v>27</v>
      </c>
      <c r="AK23">
        <v>240</v>
      </c>
      <c r="AL23">
        <v>71.428569999999993</v>
      </c>
      <c r="AM23" t="s">
        <v>322</v>
      </c>
      <c r="AN23">
        <v>175</v>
      </c>
      <c r="AO23">
        <v>240</v>
      </c>
      <c r="AP23">
        <v>71.428569999999993</v>
      </c>
    </row>
    <row r="24" spans="1:42">
      <c r="A24" t="s">
        <v>297</v>
      </c>
      <c r="B24">
        <f>IF(C24 = GroundTruth!A24, 1, 0)</f>
        <v>1</v>
      </c>
      <c r="C24" t="s">
        <v>298</v>
      </c>
      <c r="D24">
        <v>117</v>
      </c>
      <c r="E24">
        <v>132</v>
      </c>
      <c r="F24">
        <v>55.696199999999997</v>
      </c>
      <c r="G24" t="s">
        <v>821</v>
      </c>
      <c r="H24">
        <v>329</v>
      </c>
      <c r="I24">
        <v>148</v>
      </c>
      <c r="J24">
        <v>62.447254000000001</v>
      </c>
      <c r="K24" t="s">
        <v>336</v>
      </c>
      <c r="L24">
        <v>104</v>
      </c>
      <c r="M24">
        <v>149</v>
      </c>
      <c r="N24">
        <v>62.869197999999997</v>
      </c>
      <c r="O24" t="s">
        <v>644</v>
      </c>
      <c r="P24">
        <v>278</v>
      </c>
      <c r="Q24">
        <v>149</v>
      </c>
      <c r="R24">
        <v>62.869197999999997</v>
      </c>
      <c r="S24" t="s">
        <v>474</v>
      </c>
      <c r="T24">
        <v>47</v>
      </c>
      <c r="U24">
        <v>150</v>
      </c>
      <c r="V24">
        <v>63.291137999999997</v>
      </c>
      <c r="W24" t="s">
        <v>584</v>
      </c>
      <c r="X24">
        <v>50</v>
      </c>
      <c r="Y24">
        <v>150</v>
      </c>
      <c r="Z24">
        <v>63.291137999999997</v>
      </c>
      <c r="AA24" t="s">
        <v>805</v>
      </c>
      <c r="AB24">
        <v>256</v>
      </c>
      <c r="AC24">
        <v>150</v>
      </c>
      <c r="AD24">
        <v>63.291137999999997</v>
      </c>
      <c r="AE24" t="s">
        <v>193</v>
      </c>
      <c r="AF24">
        <v>734</v>
      </c>
      <c r="AG24">
        <v>150</v>
      </c>
      <c r="AH24">
        <v>63.291137999999997</v>
      </c>
      <c r="AI24" t="s">
        <v>150</v>
      </c>
      <c r="AJ24">
        <v>162</v>
      </c>
      <c r="AK24">
        <v>150</v>
      </c>
      <c r="AL24">
        <v>63.291137999999997</v>
      </c>
      <c r="AM24" t="s">
        <v>573</v>
      </c>
      <c r="AN24">
        <v>218</v>
      </c>
      <c r="AO24">
        <v>151</v>
      </c>
      <c r="AP24">
        <v>63.713079999999998</v>
      </c>
    </row>
    <row r="25" spans="1:42">
      <c r="A25" t="s">
        <v>303</v>
      </c>
      <c r="B25">
        <f>IF(C25 = GroundTruth!A25, 1, 0)</f>
        <v>1</v>
      </c>
      <c r="C25" t="s">
        <v>304</v>
      </c>
      <c r="D25">
        <v>83</v>
      </c>
      <c r="E25">
        <v>210</v>
      </c>
      <c r="F25">
        <v>63.636364</v>
      </c>
      <c r="G25" t="s">
        <v>304</v>
      </c>
      <c r="H25">
        <v>83</v>
      </c>
      <c r="I25">
        <v>213</v>
      </c>
      <c r="J25">
        <v>64.545456000000001</v>
      </c>
      <c r="K25" t="s">
        <v>304</v>
      </c>
      <c r="L25">
        <v>83</v>
      </c>
      <c r="M25">
        <v>215</v>
      </c>
      <c r="N25">
        <v>65.151510000000002</v>
      </c>
      <c r="O25" t="s">
        <v>854</v>
      </c>
      <c r="P25">
        <v>63</v>
      </c>
      <c r="Q25">
        <v>223</v>
      </c>
      <c r="R25">
        <v>67.575760000000002</v>
      </c>
      <c r="S25" t="s">
        <v>730</v>
      </c>
      <c r="T25">
        <v>94</v>
      </c>
      <c r="U25">
        <v>225</v>
      </c>
      <c r="V25">
        <v>68.181815999999998</v>
      </c>
      <c r="W25" t="s">
        <v>474</v>
      </c>
      <c r="X25">
        <v>47</v>
      </c>
      <c r="Y25">
        <v>226</v>
      </c>
      <c r="Z25">
        <v>68.484849999999994</v>
      </c>
      <c r="AA25" t="s">
        <v>144</v>
      </c>
      <c r="AB25">
        <v>591</v>
      </c>
      <c r="AC25">
        <v>226</v>
      </c>
      <c r="AD25">
        <v>68.484849999999994</v>
      </c>
      <c r="AE25" t="s">
        <v>491</v>
      </c>
      <c r="AF25">
        <v>340</v>
      </c>
      <c r="AG25">
        <v>226</v>
      </c>
      <c r="AH25">
        <v>68.484849999999994</v>
      </c>
      <c r="AI25" t="s">
        <v>651</v>
      </c>
      <c r="AJ25">
        <v>787</v>
      </c>
      <c r="AK25">
        <v>227</v>
      </c>
      <c r="AL25">
        <v>68.787880000000001</v>
      </c>
      <c r="AM25" t="s">
        <v>336</v>
      </c>
      <c r="AN25">
        <v>104</v>
      </c>
      <c r="AO25">
        <v>227</v>
      </c>
      <c r="AP25">
        <v>68.787880000000001</v>
      </c>
    </row>
    <row r="26" spans="1:42">
      <c r="A26" t="s">
        <v>311</v>
      </c>
      <c r="B26">
        <f>IF(C26 = GroundTruth!A26, 1, 0)</f>
        <v>1</v>
      </c>
      <c r="C26" t="s">
        <v>312</v>
      </c>
      <c r="D26">
        <v>71</v>
      </c>
      <c r="E26">
        <v>131</v>
      </c>
      <c r="F26">
        <v>42.810459999999999</v>
      </c>
      <c r="G26" t="s">
        <v>313</v>
      </c>
      <c r="H26">
        <v>477</v>
      </c>
      <c r="I26">
        <v>178</v>
      </c>
      <c r="J26">
        <v>58.169936999999997</v>
      </c>
      <c r="K26" t="s">
        <v>362</v>
      </c>
      <c r="L26">
        <v>13</v>
      </c>
      <c r="M26">
        <v>180</v>
      </c>
      <c r="N26">
        <v>58.823532</v>
      </c>
      <c r="O26" t="s">
        <v>313</v>
      </c>
      <c r="P26">
        <v>477</v>
      </c>
      <c r="Q26">
        <v>181</v>
      </c>
      <c r="R26">
        <v>59.150326</v>
      </c>
      <c r="S26" t="s">
        <v>474</v>
      </c>
      <c r="T26">
        <v>47</v>
      </c>
      <c r="U26">
        <v>183</v>
      </c>
      <c r="V26">
        <v>59.803919999999998</v>
      </c>
      <c r="W26" t="s">
        <v>667</v>
      </c>
      <c r="X26">
        <v>8</v>
      </c>
      <c r="Y26">
        <v>184</v>
      </c>
      <c r="Z26">
        <v>60.130721999999999</v>
      </c>
      <c r="AA26" t="s">
        <v>159</v>
      </c>
      <c r="AB26">
        <v>227</v>
      </c>
      <c r="AC26">
        <v>185</v>
      </c>
      <c r="AD26">
        <v>60.457515999999998</v>
      </c>
      <c r="AE26" t="s">
        <v>274</v>
      </c>
      <c r="AF26">
        <v>365</v>
      </c>
      <c r="AG26">
        <v>185</v>
      </c>
      <c r="AH26">
        <v>60.457515999999998</v>
      </c>
      <c r="AI26" t="s">
        <v>856</v>
      </c>
      <c r="AJ26">
        <v>254</v>
      </c>
      <c r="AK26">
        <v>186</v>
      </c>
      <c r="AL26">
        <v>60.784317000000001</v>
      </c>
      <c r="AM26" t="s">
        <v>163</v>
      </c>
      <c r="AN26">
        <v>40</v>
      </c>
      <c r="AO26">
        <v>186</v>
      </c>
      <c r="AP26">
        <v>60.784317000000001</v>
      </c>
    </row>
    <row r="27" spans="1:42">
      <c r="A27" t="s">
        <v>318</v>
      </c>
      <c r="B27">
        <f>IF(C27 = GroundTruth!A27, 1, 0)</f>
        <v>0</v>
      </c>
      <c r="C27" t="s">
        <v>730</v>
      </c>
      <c r="D27">
        <v>94</v>
      </c>
      <c r="E27">
        <v>368</v>
      </c>
      <c r="F27">
        <v>75.564679999999996</v>
      </c>
      <c r="G27" t="s">
        <v>472</v>
      </c>
      <c r="H27">
        <v>87</v>
      </c>
      <c r="I27">
        <v>370</v>
      </c>
      <c r="J27">
        <v>75.975359999999995</v>
      </c>
      <c r="K27" t="s">
        <v>462</v>
      </c>
      <c r="L27">
        <v>65</v>
      </c>
      <c r="M27">
        <v>373</v>
      </c>
      <c r="N27">
        <v>76.591380000000001</v>
      </c>
      <c r="O27" t="s">
        <v>336</v>
      </c>
      <c r="P27">
        <v>104</v>
      </c>
      <c r="Q27">
        <v>374</v>
      </c>
      <c r="R27">
        <v>76.796715000000006</v>
      </c>
      <c r="S27" t="s">
        <v>198</v>
      </c>
      <c r="T27">
        <v>656</v>
      </c>
      <c r="U27">
        <v>375</v>
      </c>
      <c r="V27">
        <v>77.002049999999997</v>
      </c>
      <c r="W27" t="s">
        <v>336</v>
      </c>
      <c r="X27">
        <v>104</v>
      </c>
      <c r="Y27">
        <v>375</v>
      </c>
      <c r="Z27">
        <v>77.002049999999997</v>
      </c>
      <c r="AA27" t="s">
        <v>300</v>
      </c>
      <c r="AB27">
        <v>221</v>
      </c>
      <c r="AC27">
        <v>376</v>
      </c>
      <c r="AD27">
        <v>77.207390000000004</v>
      </c>
      <c r="AE27" t="s">
        <v>199</v>
      </c>
      <c r="AF27">
        <v>68</v>
      </c>
      <c r="AG27">
        <v>376</v>
      </c>
      <c r="AH27">
        <v>77.207390000000004</v>
      </c>
      <c r="AI27" t="s">
        <v>236</v>
      </c>
      <c r="AJ27">
        <v>312</v>
      </c>
      <c r="AK27">
        <v>377</v>
      </c>
      <c r="AL27">
        <v>77.412729999999996</v>
      </c>
      <c r="AM27" t="s">
        <v>163</v>
      </c>
      <c r="AN27">
        <v>40</v>
      </c>
      <c r="AO27">
        <v>377</v>
      </c>
      <c r="AP27">
        <v>77.412729999999996</v>
      </c>
    </row>
    <row r="28" spans="1:42">
      <c r="A28" t="s">
        <v>324</v>
      </c>
      <c r="B28">
        <f>IF(C28 = GroundTruth!A28, 1, 0)</f>
        <v>0</v>
      </c>
      <c r="C28" t="s">
        <v>629</v>
      </c>
      <c r="D28">
        <v>96</v>
      </c>
      <c r="E28">
        <v>138</v>
      </c>
      <c r="F28">
        <v>70.408164999999997</v>
      </c>
      <c r="G28" t="s">
        <v>463</v>
      </c>
      <c r="H28">
        <v>793</v>
      </c>
      <c r="I28">
        <v>138</v>
      </c>
      <c r="J28">
        <v>70.408164999999997</v>
      </c>
      <c r="K28" t="s">
        <v>277</v>
      </c>
      <c r="L28">
        <v>146</v>
      </c>
      <c r="M28">
        <v>139</v>
      </c>
      <c r="N28">
        <v>70.918364999999994</v>
      </c>
      <c r="O28" t="s">
        <v>253</v>
      </c>
      <c r="P28">
        <v>673</v>
      </c>
      <c r="Q28">
        <v>139</v>
      </c>
      <c r="R28">
        <v>70.918364999999994</v>
      </c>
      <c r="S28" t="s">
        <v>236</v>
      </c>
      <c r="T28">
        <v>312</v>
      </c>
      <c r="U28">
        <v>139</v>
      </c>
      <c r="V28">
        <v>70.918364999999994</v>
      </c>
      <c r="W28" t="s">
        <v>357</v>
      </c>
      <c r="X28">
        <v>191</v>
      </c>
      <c r="Y28">
        <v>140</v>
      </c>
      <c r="Z28">
        <v>71.428569999999993</v>
      </c>
      <c r="AA28" t="s">
        <v>857</v>
      </c>
      <c r="AB28">
        <v>305</v>
      </c>
      <c r="AC28">
        <v>140</v>
      </c>
      <c r="AD28">
        <v>71.428569999999993</v>
      </c>
      <c r="AE28" t="s">
        <v>730</v>
      </c>
      <c r="AF28">
        <v>94</v>
      </c>
      <c r="AG28">
        <v>141</v>
      </c>
      <c r="AH28">
        <v>71.938773999999995</v>
      </c>
      <c r="AI28" t="s">
        <v>236</v>
      </c>
      <c r="AJ28">
        <v>312</v>
      </c>
      <c r="AK28">
        <v>141</v>
      </c>
      <c r="AL28">
        <v>71.938773999999995</v>
      </c>
      <c r="AM28" t="s">
        <v>474</v>
      </c>
      <c r="AN28">
        <v>47</v>
      </c>
      <c r="AO28">
        <v>141</v>
      </c>
      <c r="AP28">
        <v>71.938773999999995</v>
      </c>
    </row>
    <row r="29" spans="1:42">
      <c r="A29" t="s">
        <v>334</v>
      </c>
      <c r="B29">
        <f>IF(C29 = GroundTruth!A29, 1, 0)</f>
        <v>1</v>
      </c>
      <c r="C29" t="s">
        <v>335</v>
      </c>
      <c r="D29">
        <v>25</v>
      </c>
      <c r="E29">
        <v>186</v>
      </c>
      <c r="F29">
        <v>60.194175999999999</v>
      </c>
      <c r="G29" t="s">
        <v>858</v>
      </c>
      <c r="H29">
        <v>118</v>
      </c>
      <c r="I29">
        <v>207</v>
      </c>
      <c r="J29">
        <v>66.990295000000003</v>
      </c>
      <c r="K29" t="s">
        <v>520</v>
      </c>
      <c r="L29">
        <v>150</v>
      </c>
      <c r="M29">
        <v>208</v>
      </c>
      <c r="N29">
        <v>67.313919999999996</v>
      </c>
      <c r="O29" t="s">
        <v>162</v>
      </c>
      <c r="P29">
        <v>256</v>
      </c>
      <c r="Q29">
        <v>209</v>
      </c>
      <c r="R29">
        <v>67.637540000000001</v>
      </c>
      <c r="S29" t="s">
        <v>500</v>
      </c>
      <c r="T29">
        <v>491</v>
      </c>
      <c r="U29">
        <v>210</v>
      </c>
      <c r="V29">
        <v>67.961160000000007</v>
      </c>
      <c r="W29" t="s">
        <v>784</v>
      </c>
      <c r="X29">
        <v>407</v>
      </c>
      <c r="Y29">
        <v>211</v>
      </c>
      <c r="Z29">
        <v>68.284790000000001</v>
      </c>
      <c r="AA29" t="s">
        <v>458</v>
      </c>
      <c r="AB29">
        <v>108</v>
      </c>
      <c r="AC29">
        <v>211</v>
      </c>
      <c r="AD29">
        <v>68.284790000000001</v>
      </c>
      <c r="AE29" t="s">
        <v>163</v>
      </c>
      <c r="AF29">
        <v>40</v>
      </c>
      <c r="AG29">
        <v>211</v>
      </c>
      <c r="AH29">
        <v>68.284790000000001</v>
      </c>
      <c r="AI29" t="s">
        <v>327</v>
      </c>
      <c r="AJ29">
        <v>311</v>
      </c>
      <c r="AK29">
        <v>211</v>
      </c>
      <c r="AL29">
        <v>68.284790000000001</v>
      </c>
      <c r="AM29" t="s">
        <v>417</v>
      </c>
      <c r="AN29">
        <v>116</v>
      </c>
      <c r="AO29">
        <v>212</v>
      </c>
      <c r="AP29">
        <v>68.608410000000006</v>
      </c>
    </row>
    <row r="30" spans="1:42">
      <c r="A30" t="s">
        <v>339</v>
      </c>
      <c r="B30">
        <f>IF(C30 = GroundTruth!A30, 1, 0)</f>
        <v>0</v>
      </c>
      <c r="C30" t="s">
        <v>730</v>
      </c>
      <c r="D30">
        <v>94</v>
      </c>
      <c r="E30">
        <v>213</v>
      </c>
      <c r="F30">
        <v>71.476510000000005</v>
      </c>
      <c r="G30" t="s">
        <v>198</v>
      </c>
      <c r="H30">
        <v>656</v>
      </c>
      <c r="I30">
        <v>215</v>
      </c>
      <c r="J30">
        <v>72.147649999999999</v>
      </c>
      <c r="K30" t="s">
        <v>472</v>
      </c>
      <c r="L30">
        <v>87</v>
      </c>
      <c r="M30">
        <v>215</v>
      </c>
      <c r="N30">
        <v>72.147649999999999</v>
      </c>
      <c r="O30" t="s">
        <v>830</v>
      </c>
      <c r="P30">
        <v>28</v>
      </c>
      <c r="Q30">
        <v>216</v>
      </c>
      <c r="R30">
        <v>72.483220000000003</v>
      </c>
      <c r="S30" t="s">
        <v>859</v>
      </c>
      <c r="T30">
        <v>21</v>
      </c>
      <c r="U30">
        <v>216</v>
      </c>
      <c r="V30">
        <v>72.483220000000003</v>
      </c>
      <c r="W30" t="s">
        <v>629</v>
      </c>
      <c r="X30">
        <v>96</v>
      </c>
      <c r="Y30">
        <v>216</v>
      </c>
      <c r="Z30">
        <v>72.483220000000003</v>
      </c>
      <c r="AA30" t="s">
        <v>336</v>
      </c>
      <c r="AB30">
        <v>104</v>
      </c>
      <c r="AC30">
        <v>216</v>
      </c>
      <c r="AD30">
        <v>72.483220000000003</v>
      </c>
      <c r="AE30" t="s">
        <v>548</v>
      </c>
      <c r="AF30">
        <v>3</v>
      </c>
      <c r="AG30">
        <v>216</v>
      </c>
      <c r="AH30">
        <v>72.483220000000003</v>
      </c>
      <c r="AI30" t="s">
        <v>835</v>
      </c>
      <c r="AJ30">
        <v>561</v>
      </c>
      <c r="AK30">
        <v>217</v>
      </c>
      <c r="AL30">
        <v>72.818793999999997</v>
      </c>
      <c r="AM30" t="s">
        <v>860</v>
      </c>
      <c r="AN30">
        <v>131</v>
      </c>
      <c r="AO30">
        <v>217</v>
      </c>
      <c r="AP30">
        <v>72.818793999999997</v>
      </c>
    </row>
    <row r="31" spans="1:42">
      <c r="A31" t="s">
        <v>344</v>
      </c>
      <c r="B31">
        <f>IF(C31 = GroundTruth!A31, 1, 0)</f>
        <v>0</v>
      </c>
      <c r="C31" t="s">
        <v>163</v>
      </c>
      <c r="D31">
        <v>40</v>
      </c>
      <c r="E31">
        <v>395</v>
      </c>
      <c r="F31">
        <v>69.42004</v>
      </c>
      <c r="G31" t="s">
        <v>327</v>
      </c>
      <c r="H31">
        <v>311</v>
      </c>
      <c r="I31">
        <v>395</v>
      </c>
      <c r="J31">
        <v>69.42004</v>
      </c>
      <c r="K31" t="s">
        <v>336</v>
      </c>
      <c r="L31">
        <v>261</v>
      </c>
      <c r="M31">
        <v>398</v>
      </c>
      <c r="N31">
        <v>69.947280000000006</v>
      </c>
      <c r="O31" t="s">
        <v>336</v>
      </c>
      <c r="P31">
        <v>261</v>
      </c>
      <c r="Q31">
        <v>399</v>
      </c>
      <c r="R31">
        <v>70.123024000000001</v>
      </c>
      <c r="S31" t="s">
        <v>6</v>
      </c>
      <c r="T31">
        <v>31</v>
      </c>
      <c r="U31">
        <v>400</v>
      </c>
      <c r="V31">
        <v>70.298770000000005</v>
      </c>
      <c r="W31" t="s">
        <v>474</v>
      </c>
      <c r="X31">
        <v>47</v>
      </c>
      <c r="Y31">
        <v>400</v>
      </c>
      <c r="Z31">
        <v>70.298770000000005</v>
      </c>
      <c r="AA31" t="s">
        <v>474</v>
      </c>
      <c r="AB31">
        <v>47</v>
      </c>
      <c r="AC31">
        <v>400</v>
      </c>
      <c r="AD31">
        <v>70.298770000000005</v>
      </c>
      <c r="AE31" t="s">
        <v>667</v>
      </c>
      <c r="AF31">
        <v>8</v>
      </c>
      <c r="AG31">
        <v>400</v>
      </c>
      <c r="AH31">
        <v>70.298770000000005</v>
      </c>
      <c r="AI31" t="s">
        <v>333</v>
      </c>
      <c r="AJ31">
        <v>363</v>
      </c>
      <c r="AK31">
        <v>404</v>
      </c>
      <c r="AL31">
        <v>71.001755000000003</v>
      </c>
      <c r="AM31" t="s">
        <v>134</v>
      </c>
      <c r="AN31">
        <v>364</v>
      </c>
      <c r="AO31">
        <v>404</v>
      </c>
      <c r="AP31">
        <v>71.001755000000003</v>
      </c>
    </row>
    <row r="32" spans="1:42">
      <c r="A32" t="s">
        <v>347</v>
      </c>
      <c r="B32">
        <f>IF(C32 = GroundTruth!A32, 1, 0)</f>
        <v>1</v>
      </c>
      <c r="C32" t="s">
        <v>348</v>
      </c>
      <c r="D32">
        <v>560</v>
      </c>
      <c r="E32">
        <v>159</v>
      </c>
      <c r="F32">
        <v>60.456276000000003</v>
      </c>
      <c r="G32" t="s">
        <v>222</v>
      </c>
      <c r="H32">
        <v>138</v>
      </c>
      <c r="I32">
        <v>174</v>
      </c>
      <c r="J32">
        <v>66.159700000000001</v>
      </c>
      <c r="K32" t="s">
        <v>835</v>
      </c>
      <c r="L32">
        <v>561</v>
      </c>
      <c r="M32">
        <v>174</v>
      </c>
      <c r="N32">
        <v>66.159700000000001</v>
      </c>
      <c r="O32" t="s">
        <v>144</v>
      </c>
      <c r="P32">
        <v>591</v>
      </c>
      <c r="Q32">
        <v>174</v>
      </c>
      <c r="R32">
        <v>66.159700000000001</v>
      </c>
      <c r="S32" t="s">
        <v>548</v>
      </c>
      <c r="T32">
        <v>3</v>
      </c>
      <c r="U32">
        <v>174</v>
      </c>
      <c r="V32">
        <v>66.159700000000001</v>
      </c>
      <c r="W32" t="s">
        <v>730</v>
      </c>
      <c r="X32">
        <v>94</v>
      </c>
      <c r="Y32">
        <v>175</v>
      </c>
      <c r="Z32">
        <v>66.539924999999997</v>
      </c>
      <c r="AA32" t="s">
        <v>299</v>
      </c>
      <c r="AB32">
        <v>72</v>
      </c>
      <c r="AC32">
        <v>175</v>
      </c>
      <c r="AD32">
        <v>66.539924999999997</v>
      </c>
      <c r="AE32" t="s">
        <v>861</v>
      </c>
      <c r="AF32">
        <v>564</v>
      </c>
      <c r="AG32">
        <v>175</v>
      </c>
      <c r="AH32">
        <v>66.539924999999997</v>
      </c>
      <c r="AI32" t="s">
        <v>700</v>
      </c>
      <c r="AJ32">
        <v>335</v>
      </c>
      <c r="AK32">
        <v>176</v>
      </c>
      <c r="AL32">
        <v>66.920150000000007</v>
      </c>
      <c r="AM32" t="s">
        <v>826</v>
      </c>
      <c r="AN32">
        <v>712</v>
      </c>
      <c r="AO32">
        <v>176</v>
      </c>
      <c r="AP32">
        <v>66.920150000000007</v>
      </c>
    </row>
    <row r="33" spans="1:42">
      <c r="A33" t="s">
        <v>354</v>
      </c>
      <c r="B33">
        <f>IF(C33 = GroundTruth!A33, 1, 0)</f>
        <v>1</v>
      </c>
      <c r="C33" t="s">
        <v>245</v>
      </c>
      <c r="D33">
        <v>281</v>
      </c>
      <c r="E33">
        <v>122</v>
      </c>
      <c r="F33">
        <v>54.954951999999999</v>
      </c>
      <c r="G33" t="s">
        <v>283</v>
      </c>
      <c r="H33">
        <v>803</v>
      </c>
      <c r="I33">
        <v>137</v>
      </c>
      <c r="J33">
        <v>61.711709999999997</v>
      </c>
      <c r="K33" t="s">
        <v>144</v>
      </c>
      <c r="L33">
        <v>266</v>
      </c>
      <c r="M33">
        <v>138</v>
      </c>
      <c r="N33">
        <v>62.162163</v>
      </c>
      <c r="O33" t="s">
        <v>772</v>
      </c>
      <c r="P33">
        <v>415</v>
      </c>
      <c r="Q33">
        <v>138</v>
      </c>
      <c r="R33">
        <v>62.162163</v>
      </c>
      <c r="S33" t="s">
        <v>796</v>
      </c>
      <c r="T33">
        <v>198</v>
      </c>
      <c r="U33">
        <v>138</v>
      </c>
      <c r="V33">
        <v>62.162163</v>
      </c>
      <c r="W33" t="s">
        <v>248</v>
      </c>
      <c r="X33">
        <v>476</v>
      </c>
      <c r="Y33">
        <v>139</v>
      </c>
      <c r="Z33">
        <v>62.612609999999997</v>
      </c>
      <c r="AA33" t="s">
        <v>862</v>
      </c>
      <c r="AB33">
        <v>667</v>
      </c>
      <c r="AC33">
        <v>139</v>
      </c>
      <c r="AD33">
        <v>62.612609999999997</v>
      </c>
      <c r="AE33" t="s">
        <v>863</v>
      </c>
      <c r="AF33">
        <v>12</v>
      </c>
      <c r="AG33">
        <v>139</v>
      </c>
      <c r="AH33">
        <v>62.612609999999997</v>
      </c>
      <c r="AI33" t="s">
        <v>864</v>
      </c>
      <c r="AJ33">
        <v>282</v>
      </c>
      <c r="AK33">
        <v>139</v>
      </c>
      <c r="AL33">
        <v>62.612609999999997</v>
      </c>
      <c r="AM33" t="s">
        <v>245</v>
      </c>
      <c r="AN33">
        <v>269</v>
      </c>
      <c r="AO33">
        <v>139</v>
      </c>
      <c r="AP33">
        <v>62.612609999999997</v>
      </c>
    </row>
    <row r="34" spans="1:42">
      <c r="A34" t="s">
        <v>358</v>
      </c>
      <c r="B34">
        <f>IF(C34 = GroundTruth!A34, 1, 0)</f>
        <v>1</v>
      </c>
      <c r="C34" t="s">
        <v>245</v>
      </c>
      <c r="D34">
        <v>281</v>
      </c>
      <c r="E34">
        <v>100</v>
      </c>
      <c r="F34">
        <v>46.728973000000003</v>
      </c>
      <c r="G34" t="s">
        <v>163</v>
      </c>
      <c r="H34">
        <v>40</v>
      </c>
      <c r="I34">
        <v>128</v>
      </c>
      <c r="J34">
        <v>59.813084000000003</v>
      </c>
      <c r="K34" t="s">
        <v>245</v>
      </c>
      <c r="L34">
        <v>269</v>
      </c>
      <c r="M34">
        <v>128</v>
      </c>
      <c r="N34">
        <v>59.813084000000003</v>
      </c>
      <c r="O34" t="s">
        <v>278</v>
      </c>
      <c r="P34">
        <v>222</v>
      </c>
      <c r="Q34">
        <v>130</v>
      </c>
      <c r="R34">
        <v>60.747664999999998</v>
      </c>
      <c r="S34" t="s">
        <v>443</v>
      </c>
      <c r="T34">
        <v>15</v>
      </c>
      <c r="U34">
        <v>130</v>
      </c>
      <c r="V34">
        <v>60.747664999999998</v>
      </c>
      <c r="W34" t="s">
        <v>627</v>
      </c>
      <c r="X34">
        <v>317</v>
      </c>
      <c r="Y34">
        <v>131</v>
      </c>
      <c r="Z34">
        <v>61.214953999999999</v>
      </c>
      <c r="AA34" t="s">
        <v>244</v>
      </c>
      <c r="AB34">
        <v>26</v>
      </c>
      <c r="AC34">
        <v>131</v>
      </c>
      <c r="AD34">
        <v>61.214953999999999</v>
      </c>
      <c r="AE34" t="s">
        <v>772</v>
      </c>
      <c r="AF34">
        <v>415</v>
      </c>
      <c r="AG34">
        <v>131</v>
      </c>
      <c r="AH34">
        <v>61.214953999999999</v>
      </c>
      <c r="AI34" t="s">
        <v>536</v>
      </c>
      <c r="AJ34">
        <v>431</v>
      </c>
      <c r="AK34">
        <v>131</v>
      </c>
      <c r="AL34">
        <v>61.214953999999999</v>
      </c>
      <c r="AM34" t="s">
        <v>313</v>
      </c>
      <c r="AN34">
        <v>477</v>
      </c>
      <c r="AO34">
        <v>131</v>
      </c>
      <c r="AP34">
        <v>61.214953999999999</v>
      </c>
    </row>
    <row r="35" spans="1:42">
      <c r="A35" t="s">
        <v>360</v>
      </c>
      <c r="B35">
        <f>IF(C35 = GroundTruth!A35, 1, 0)</f>
        <v>1</v>
      </c>
      <c r="C35" t="s">
        <v>361</v>
      </c>
      <c r="D35">
        <v>200</v>
      </c>
      <c r="E35">
        <v>196</v>
      </c>
      <c r="F35">
        <v>60.493828000000001</v>
      </c>
      <c r="G35" t="s">
        <v>402</v>
      </c>
      <c r="H35">
        <v>448</v>
      </c>
      <c r="I35">
        <v>208</v>
      </c>
      <c r="J35">
        <v>64.197524999999999</v>
      </c>
      <c r="K35" t="s">
        <v>139</v>
      </c>
      <c r="L35">
        <v>381</v>
      </c>
      <c r="M35">
        <v>208</v>
      </c>
      <c r="N35">
        <v>64.197524999999999</v>
      </c>
      <c r="O35" t="s">
        <v>865</v>
      </c>
      <c r="P35">
        <v>169</v>
      </c>
      <c r="Q35">
        <v>212</v>
      </c>
      <c r="R35">
        <v>65.432100000000005</v>
      </c>
      <c r="S35" t="s">
        <v>855</v>
      </c>
      <c r="T35">
        <v>199</v>
      </c>
      <c r="U35">
        <v>212</v>
      </c>
      <c r="V35">
        <v>65.432100000000005</v>
      </c>
      <c r="W35" t="s">
        <v>365</v>
      </c>
      <c r="X35">
        <v>214</v>
      </c>
      <c r="Y35">
        <v>212</v>
      </c>
      <c r="Z35">
        <v>65.432100000000005</v>
      </c>
      <c r="AA35" t="s">
        <v>336</v>
      </c>
      <c r="AB35">
        <v>104</v>
      </c>
      <c r="AC35">
        <v>213</v>
      </c>
      <c r="AD35">
        <v>65.740740000000002</v>
      </c>
      <c r="AE35" t="s">
        <v>537</v>
      </c>
      <c r="AF35">
        <v>398</v>
      </c>
      <c r="AG35">
        <v>214</v>
      </c>
      <c r="AH35">
        <v>66.049385000000001</v>
      </c>
      <c r="AI35" t="s">
        <v>336</v>
      </c>
      <c r="AJ35">
        <v>104</v>
      </c>
      <c r="AK35">
        <v>214</v>
      </c>
      <c r="AL35">
        <v>66.049385000000001</v>
      </c>
      <c r="AM35" t="s">
        <v>838</v>
      </c>
      <c r="AN35">
        <v>278</v>
      </c>
      <c r="AO35">
        <v>215</v>
      </c>
      <c r="AP35">
        <v>66.358024999999998</v>
      </c>
    </row>
    <row r="36" spans="1:42">
      <c r="A36" t="s">
        <v>366</v>
      </c>
      <c r="B36">
        <f>IF(C36 = GroundTruth!A36, 1, 0)</f>
        <v>0</v>
      </c>
      <c r="C36" t="s">
        <v>369</v>
      </c>
      <c r="D36">
        <v>381</v>
      </c>
      <c r="E36">
        <v>157</v>
      </c>
      <c r="F36">
        <v>59.022556000000002</v>
      </c>
      <c r="G36" t="s">
        <v>369</v>
      </c>
      <c r="H36">
        <v>381</v>
      </c>
      <c r="I36">
        <v>158</v>
      </c>
      <c r="J36">
        <v>59.398494999999997</v>
      </c>
      <c r="K36" t="s">
        <v>573</v>
      </c>
      <c r="L36">
        <v>218</v>
      </c>
      <c r="M36">
        <v>159</v>
      </c>
      <c r="N36">
        <v>59.774433000000002</v>
      </c>
      <c r="O36" t="s">
        <v>866</v>
      </c>
      <c r="P36">
        <v>235</v>
      </c>
      <c r="Q36">
        <v>161</v>
      </c>
      <c r="R36">
        <v>60.526318000000003</v>
      </c>
      <c r="S36" t="s">
        <v>638</v>
      </c>
      <c r="T36">
        <v>255</v>
      </c>
      <c r="U36">
        <v>161</v>
      </c>
      <c r="V36">
        <v>60.526318000000003</v>
      </c>
      <c r="W36" t="s">
        <v>193</v>
      </c>
      <c r="X36">
        <v>56</v>
      </c>
      <c r="Y36">
        <v>162</v>
      </c>
      <c r="Z36">
        <v>60.902256000000001</v>
      </c>
      <c r="AA36" t="s">
        <v>867</v>
      </c>
      <c r="AB36">
        <v>543</v>
      </c>
      <c r="AC36">
        <v>162</v>
      </c>
      <c r="AD36">
        <v>60.902256000000001</v>
      </c>
      <c r="AE36" t="s">
        <v>193</v>
      </c>
      <c r="AF36">
        <v>734</v>
      </c>
      <c r="AG36">
        <v>162</v>
      </c>
      <c r="AH36">
        <v>60.902256000000001</v>
      </c>
      <c r="AI36" t="s">
        <v>868</v>
      </c>
      <c r="AJ36">
        <v>780</v>
      </c>
      <c r="AK36">
        <v>162</v>
      </c>
      <c r="AL36">
        <v>60.902256000000001</v>
      </c>
      <c r="AM36" t="s">
        <v>274</v>
      </c>
      <c r="AN36">
        <v>365</v>
      </c>
      <c r="AO36">
        <v>162</v>
      </c>
      <c r="AP36">
        <v>60.902256000000001</v>
      </c>
    </row>
    <row r="37" spans="1:42">
      <c r="A37" t="s">
        <v>372</v>
      </c>
      <c r="B37">
        <f>IF(C37 = GroundTruth!A37, 1, 0)</f>
        <v>1</v>
      </c>
      <c r="C37" t="s">
        <v>373</v>
      </c>
      <c r="D37">
        <v>142</v>
      </c>
      <c r="E37">
        <v>152</v>
      </c>
      <c r="F37">
        <v>54.480286</v>
      </c>
      <c r="G37" t="s">
        <v>834</v>
      </c>
      <c r="H37">
        <v>436</v>
      </c>
      <c r="I37">
        <v>177</v>
      </c>
      <c r="J37">
        <v>63.440860000000001</v>
      </c>
      <c r="K37" t="s">
        <v>869</v>
      </c>
      <c r="L37">
        <v>210</v>
      </c>
      <c r="M37">
        <v>178</v>
      </c>
      <c r="N37">
        <v>63.799286000000002</v>
      </c>
      <c r="O37" t="s">
        <v>830</v>
      </c>
      <c r="P37">
        <v>28</v>
      </c>
      <c r="Q37">
        <v>179</v>
      </c>
      <c r="R37">
        <v>64.157709999999994</v>
      </c>
      <c r="S37" t="s">
        <v>752</v>
      </c>
      <c r="T37">
        <v>416</v>
      </c>
      <c r="U37">
        <v>180</v>
      </c>
      <c r="V37">
        <v>64.516130000000004</v>
      </c>
      <c r="W37" t="s">
        <v>144</v>
      </c>
      <c r="X37">
        <v>573</v>
      </c>
      <c r="Y37">
        <v>180</v>
      </c>
      <c r="Z37">
        <v>64.516130000000004</v>
      </c>
      <c r="AA37" t="s">
        <v>144</v>
      </c>
      <c r="AB37">
        <v>623</v>
      </c>
      <c r="AC37">
        <v>180</v>
      </c>
      <c r="AD37">
        <v>64.516130000000004</v>
      </c>
      <c r="AE37" t="s">
        <v>495</v>
      </c>
      <c r="AF37">
        <v>226</v>
      </c>
      <c r="AG37">
        <v>180</v>
      </c>
      <c r="AH37">
        <v>64.516130000000004</v>
      </c>
      <c r="AI37" t="s">
        <v>316</v>
      </c>
      <c r="AJ37">
        <v>269</v>
      </c>
      <c r="AK37">
        <v>180</v>
      </c>
      <c r="AL37">
        <v>64.516130000000004</v>
      </c>
      <c r="AM37" t="s">
        <v>866</v>
      </c>
      <c r="AN37">
        <v>538</v>
      </c>
      <c r="AO37">
        <v>181</v>
      </c>
      <c r="AP37">
        <v>64.874560000000002</v>
      </c>
    </row>
    <row r="38" spans="1:42">
      <c r="A38" t="s">
        <v>377</v>
      </c>
      <c r="B38">
        <f>IF(C38 = GroundTruth!A38, 1, 0)</f>
        <v>1</v>
      </c>
      <c r="C38" t="s">
        <v>378</v>
      </c>
      <c r="D38">
        <v>16</v>
      </c>
      <c r="E38">
        <v>119</v>
      </c>
      <c r="F38">
        <v>59.203983000000001</v>
      </c>
      <c r="G38" t="s">
        <v>239</v>
      </c>
      <c r="H38">
        <v>387</v>
      </c>
      <c r="I38">
        <v>123</v>
      </c>
      <c r="J38">
        <v>61.194029999999998</v>
      </c>
      <c r="K38" t="s">
        <v>239</v>
      </c>
      <c r="L38">
        <v>387</v>
      </c>
      <c r="M38">
        <v>124</v>
      </c>
      <c r="N38">
        <v>61.691540000000003</v>
      </c>
      <c r="O38" t="s">
        <v>378</v>
      </c>
      <c r="P38">
        <v>16</v>
      </c>
      <c r="Q38">
        <v>124</v>
      </c>
      <c r="R38">
        <v>61.691540000000003</v>
      </c>
      <c r="S38" t="s">
        <v>28</v>
      </c>
      <c r="T38">
        <v>233</v>
      </c>
      <c r="U38">
        <v>126</v>
      </c>
      <c r="V38">
        <v>62.686570000000003</v>
      </c>
      <c r="W38" t="s">
        <v>761</v>
      </c>
      <c r="X38">
        <v>16</v>
      </c>
      <c r="Y38">
        <v>127</v>
      </c>
      <c r="Z38">
        <v>63.184081999999997</v>
      </c>
      <c r="AA38" t="s">
        <v>870</v>
      </c>
      <c r="AB38">
        <v>212</v>
      </c>
      <c r="AC38">
        <v>128</v>
      </c>
      <c r="AD38">
        <v>63.68159</v>
      </c>
      <c r="AE38" t="s">
        <v>871</v>
      </c>
      <c r="AF38">
        <v>44</v>
      </c>
      <c r="AG38">
        <v>128</v>
      </c>
      <c r="AH38">
        <v>63.68159</v>
      </c>
      <c r="AI38" t="s">
        <v>548</v>
      </c>
      <c r="AJ38">
        <v>774</v>
      </c>
      <c r="AK38">
        <v>129</v>
      </c>
      <c r="AL38">
        <v>64.179109999999994</v>
      </c>
      <c r="AM38" t="s">
        <v>154</v>
      </c>
      <c r="AN38">
        <v>321</v>
      </c>
      <c r="AO38">
        <v>129</v>
      </c>
      <c r="AP38">
        <v>64.179109999999994</v>
      </c>
    </row>
    <row r="39" spans="1:42">
      <c r="A39" t="s">
        <v>382</v>
      </c>
      <c r="B39">
        <f>IF(C39 = GroundTruth!A39, 1, 0)</f>
        <v>0</v>
      </c>
      <c r="C39" t="s">
        <v>835</v>
      </c>
      <c r="D39">
        <v>561</v>
      </c>
      <c r="E39">
        <v>215</v>
      </c>
      <c r="F39">
        <v>61.959656000000003</v>
      </c>
      <c r="G39" t="s">
        <v>474</v>
      </c>
      <c r="H39">
        <v>47</v>
      </c>
      <c r="I39">
        <v>219</v>
      </c>
      <c r="J39">
        <v>63.112389999999998</v>
      </c>
      <c r="K39" t="s">
        <v>474</v>
      </c>
      <c r="L39">
        <v>47</v>
      </c>
      <c r="M39">
        <v>220</v>
      </c>
      <c r="N39">
        <v>63.400578000000003</v>
      </c>
      <c r="O39" t="s">
        <v>163</v>
      </c>
      <c r="P39">
        <v>40</v>
      </c>
      <c r="Q39">
        <v>221</v>
      </c>
      <c r="R39">
        <v>63.688763000000002</v>
      </c>
      <c r="S39" t="s">
        <v>383</v>
      </c>
      <c r="T39">
        <v>305</v>
      </c>
      <c r="U39">
        <v>221</v>
      </c>
      <c r="V39">
        <v>63.688763000000002</v>
      </c>
      <c r="W39" t="s">
        <v>283</v>
      </c>
      <c r="X39">
        <v>803</v>
      </c>
      <c r="Y39">
        <v>221</v>
      </c>
      <c r="Z39">
        <v>63.688763000000002</v>
      </c>
      <c r="AA39" t="s">
        <v>719</v>
      </c>
      <c r="AB39">
        <v>457</v>
      </c>
      <c r="AC39">
        <v>222</v>
      </c>
      <c r="AD39">
        <v>63.976944000000003</v>
      </c>
      <c r="AE39" t="s">
        <v>858</v>
      </c>
      <c r="AF39">
        <v>118</v>
      </c>
      <c r="AG39">
        <v>222</v>
      </c>
      <c r="AH39">
        <v>63.976944000000003</v>
      </c>
      <c r="AI39" t="s">
        <v>327</v>
      </c>
      <c r="AJ39">
        <v>311</v>
      </c>
      <c r="AK39">
        <v>223</v>
      </c>
      <c r="AL39">
        <v>64.265129999999999</v>
      </c>
      <c r="AM39" t="s">
        <v>479</v>
      </c>
      <c r="AN39">
        <v>545</v>
      </c>
      <c r="AO39">
        <v>223</v>
      </c>
      <c r="AP39">
        <v>64.265129999999999</v>
      </c>
    </row>
    <row r="40" spans="1:42">
      <c r="A40" t="s">
        <v>385</v>
      </c>
      <c r="B40">
        <f>IF(C40 = GroundTruth!A40, 1, 0)</f>
        <v>0</v>
      </c>
      <c r="C40" t="s">
        <v>474</v>
      </c>
      <c r="D40">
        <v>47</v>
      </c>
      <c r="E40">
        <v>487</v>
      </c>
      <c r="F40">
        <v>75.856700000000004</v>
      </c>
      <c r="G40" t="s">
        <v>474</v>
      </c>
      <c r="H40">
        <v>47</v>
      </c>
      <c r="I40">
        <v>488</v>
      </c>
      <c r="J40">
        <v>76.012460000000004</v>
      </c>
      <c r="K40" t="s">
        <v>163</v>
      </c>
      <c r="L40">
        <v>40</v>
      </c>
      <c r="M40">
        <v>489</v>
      </c>
      <c r="N40">
        <v>76.168229999999994</v>
      </c>
      <c r="O40" t="s">
        <v>479</v>
      </c>
      <c r="P40">
        <v>545</v>
      </c>
      <c r="Q40">
        <v>489</v>
      </c>
      <c r="R40">
        <v>76.168229999999994</v>
      </c>
      <c r="S40" t="s">
        <v>247</v>
      </c>
      <c r="T40">
        <v>302</v>
      </c>
      <c r="U40">
        <v>490</v>
      </c>
      <c r="V40">
        <v>76.323989999999995</v>
      </c>
      <c r="W40" t="s">
        <v>830</v>
      </c>
      <c r="X40">
        <v>28</v>
      </c>
      <c r="Y40">
        <v>491</v>
      </c>
      <c r="Z40">
        <v>76.479749999999996</v>
      </c>
      <c r="AA40" t="s">
        <v>584</v>
      </c>
      <c r="AB40">
        <v>50</v>
      </c>
      <c r="AC40">
        <v>491</v>
      </c>
      <c r="AD40">
        <v>76.479749999999996</v>
      </c>
      <c r="AE40" t="s">
        <v>560</v>
      </c>
      <c r="AF40">
        <v>136</v>
      </c>
      <c r="AG40">
        <v>491</v>
      </c>
      <c r="AH40">
        <v>76.479749999999996</v>
      </c>
      <c r="AI40" t="s">
        <v>730</v>
      </c>
      <c r="AJ40">
        <v>94</v>
      </c>
      <c r="AK40">
        <v>492</v>
      </c>
      <c r="AL40">
        <v>76.635509999999996</v>
      </c>
      <c r="AM40" t="s">
        <v>667</v>
      </c>
      <c r="AN40">
        <v>8</v>
      </c>
      <c r="AO40">
        <v>492</v>
      </c>
      <c r="AP40">
        <v>76.635509999999996</v>
      </c>
    </row>
    <row r="41" spans="1:42">
      <c r="A41" t="s">
        <v>391</v>
      </c>
      <c r="B41">
        <f>IF(C41 = GroundTruth!A41, 1, 0)</f>
        <v>1</v>
      </c>
      <c r="C41" t="s">
        <v>392</v>
      </c>
      <c r="D41">
        <v>73</v>
      </c>
      <c r="E41">
        <v>191</v>
      </c>
      <c r="F41">
        <v>59.316772</v>
      </c>
      <c r="G41" t="s">
        <v>425</v>
      </c>
      <c r="H41">
        <v>74</v>
      </c>
      <c r="I41">
        <v>211</v>
      </c>
      <c r="J41">
        <v>65.527953999999994</v>
      </c>
      <c r="K41" t="s">
        <v>826</v>
      </c>
      <c r="L41">
        <v>712</v>
      </c>
      <c r="M41">
        <v>213</v>
      </c>
      <c r="N41">
        <v>66.149069999999995</v>
      </c>
      <c r="O41" t="s">
        <v>144</v>
      </c>
      <c r="P41">
        <v>246</v>
      </c>
      <c r="Q41">
        <v>214</v>
      </c>
      <c r="R41">
        <v>66.459625000000003</v>
      </c>
      <c r="S41" t="s">
        <v>423</v>
      </c>
      <c r="T41">
        <v>233</v>
      </c>
      <c r="U41">
        <v>216</v>
      </c>
      <c r="V41">
        <v>67.080749999999995</v>
      </c>
      <c r="W41" t="s">
        <v>472</v>
      </c>
      <c r="X41">
        <v>87</v>
      </c>
      <c r="Y41">
        <v>217</v>
      </c>
      <c r="Z41">
        <v>67.391304000000005</v>
      </c>
      <c r="AA41" t="s">
        <v>860</v>
      </c>
      <c r="AB41">
        <v>131</v>
      </c>
      <c r="AC41">
        <v>217</v>
      </c>
      <c r="AD41">
        <v>67.391304000000005</v>
      </c>
      <c r="AE41" t="s">
        <v>872</v>
      </c>
      <c r="AF41">
        <v>78</v>
      </c>
      <c r="AG41">
        <v>217</v>
      </c>
      <c r="AH41">
        <v>67.391304000000005</v>
      </c>
      <c r="AI41" t="s">
        <v>873</v>
      </c>
      <c r="AJ41">
        <v>36</v>
      </c>
      <c r="AK41">
        <v>217</v>
      </c>
      <c r="AL41">
        <v>67.391304000000005</v>
      </c>
      <c r="AM41" t="s">
        <v>874</v>
      </c>
      <c r="AN41">
        <v>537</v>
      </c>
      <c r="AO41">
        <v>217</v>
      </c>
      <c r="AP41">
        <v>67.391304000000005</v>
      </c>
    </row>
    <row r="42" spans="1:42">
      <c r="A42" t="s">
        <v>397</v>
      </c>
      <c r="B42">
        <f>IF(C42 = GroundTruth!A42, 1, 0)</f>
        <v>1</v>
      </c>
      <c r="C42" t="s">
        <v>392</v>
      </c>
      <c r="D42">
        <v>73</v>
      </c>
      <c r="E42">
        <v>174</v>
      </c>
      <c r="F42">
        <v>63.503647000000001</v>
      </c>
      <c r="G42" t="s">
        <v>875</v>
      </c>
      <c r="H42">
        <v>47</v>
      </c>
      <c r="I42">
        <v>176</v>
      </c>
      <c r="J42">
        <v>64.233574000000004</v>
      </c>
      <c r="K42" t="s">
        <v>651</v>
      </c>
      <c r="L42">
        <v>389</v>
      </c>
      <c r="M42">
        <v>178</v>
      </c>
      <c r="N42">
        <v>64.963499999999996</v>
      </c>
      <c r="O42" t="s">
        <v>651</v>
      </c>
      <c r="P42">
        <v>787</v>
      </c>
      <c r="Q42">
        <v>178</v>
      </c>
      <c r="R42">
        <v>64.963499999999996</v>
      </c>
      <c r="S42" t="s">
        <v>144</v>
      </c>
      <c r="T42">
        <v>493</v>
      </c>
      <c r="U42">
        <v>179</v>
      </c>
      <c r="V42">
        <v>65.328469999999996</v>
      </c>
      <c r="W42" t="s">
        <v>776</v>
      </c>
      <c r="X42">
        <v>249</v>
      </c>
      <c r="Y42">
        <v>180</v>
      </c>
      <c r="Z42">
        <v>65.693436000000005</v>
      </c>
      <c r="AA42" t="s">
        <v>876</v>
      </c>
      <c r="AB42">
        <v>467</v>
      </c>
      <c r="AC42">
        <v>180</v>
      </c>
      <c r="AD42">
        <v>65.693436000000005</v>
      </c>
      <c r="AE42" t="s">
        <v>527</v>
      </c>
      <c r="AF42">
        <v>516</v>
      </c>
      <c r="AG42">
        <v>180</v>
      </c>
      <c r="AH42">
        <v>65.693436000000005</v>
      </c>
      <c r="AI42" t="s">
        <v>694</v>
      </c>
      <c r="AJ42">
        <v>59</v>
      </c>
      <c r="AK42">
        <v>181</v>
      </c>
      <c r="AL42">
        <v>66.058390000000003</v>
      </c>
      <c r="AM42" t="s">
        <v>336</v>
      </c>
      <c r="AN42">
        <v>104</v>
      </c>
      <c r="AO42">
        <v>181</v>
      </c>
      <c r="AP42">
        <v>66.058390000000003</v>
      </c>
    </row>
    <row r="43" spans="1:42">
      <c r="A43" t="s">
        <v>403</v>
      </c>
      <c r="B43">
        <f>IF(C43 = GroundTruth!A43, 1, 0)</f>
        <v>0</v>
      </c>
      <c r="C43" t="s">
        <v>300</v>
      </c>
      <c r="D43">
        <v>221</v>
      </c>
      <c r="E43">
        <v>201</v>
      </c>
      <c r="F43">
        <v>65.048546000000002</v>
      </c>
      <c r="G43" t="s">
        <v>300</v>
      </c>
      <c r="H43">
        <v>221</v>
      </c>
      <c r="I43">
        <v>203</v>
      </c>
      <c r="J43">
        <v>65.695790000000002</v>
      </c>
      <c r="K43" t="s">
        <v>404</v>
      </c>
      <c r="L43">
        <v>435</v>
      </c>
      <c r="M43">
        <v>203</v>
      </c>
      <c r="N43">
        <v>65.695790000000002</v>
      </c>
      <c r="O43" t="s">
        <v>336</v>
      </c>
      <c r="P43">
        <v>261</v>
      </c>
      <c r="Q43">
        <v>205</v>
      </c>
      <c r="R43">
        <v>66.343040000000002</v>
      </c>
      <c r="S43" t="s">
        <v>446</v>
      </c>
      <c r="T43">
        <v>301</v>
      </c>
      <c r="U43">
        <v>206</v>
      </c>
      <c r="V43">
        <v>66.666669999999996</v>
      </c>
      <c r="W43" t="s">
        <v>163</v>
      </c>
      <c r="X43">
        <v>40</v>
      </c>
      <c r="Y43">
        <v>207</v>
      </c>
      <c r="Z43">
        <v>66.990295000000003</v>
      </c>
      <c r="AA43" t="s">
        <v>224</v>
      </c>
      <c r="AB43">
        <v>137</v>
      </c>
      <c r="AC43">
        <v>207</v>
      </c>
      <c r="AD43">
        <v>66.990295000000003</v>
      </c>
      <c r="AE43" t="s">
        <v>433</v>
      </c>
      <c r="AF43">
        <v>235</v>
      </c>
      <c r="AG43">
        <v>208</v>
      </c>
      <c r="AH43">
        <v>67.313919999999996</v>
      </c>
      <c r="AI43" t="s">
        <v>573</v>
      </c>
      <c r="AJ43">
        <v>218</v>
      </c>
      <c r="AK43">
        <v>208</v>
      </c>
      <c r="AL43">
        <v>67.313919999999996</v>
      </c>
      <c r="AM43" t="s">
        <v>474</v>
      </c>
      <c r="AN43">
        <v>47</v>
      </c>
      <c r="AO43">
        <v>208</v>
      </c>
      <c r="AP43">
        <v>67.313919999999996</v>
      </c>
    </row>
    <row r="44" spans="1:42">
      <c r="A44" t="s">
        <v>408</v>
      </c>
      <c r="B44">
        <f>IF(C44 = GroundTruth!A44, 1, 0)</f>
        <v>1</v>
      </c>
      <c r="C44" t="s">
        <v>409</v>
      </c>
      <c r="D44">
        <v>252</v>
      </c>
      <c r="E44">
        <v>157</v>
      </c>
      <c r="F44">
        <v>59.022556000000002</v>
      </c>
      <c r="G44" t="s">
        <v>409</v>
      </c>
      <c r="H44">
        <v>252</v>
      </c>
      <c r="I44">
        <v>165</v>
      </c>
      <c r="J44">
        <v>62.030074999999997</v>
      </c>
      <c r="K44" t="s">
        <v>317</v>
      </c>
      <c r="L44">
        <v>194</v>
      </c>
      <c r="M44">
        <v>171</v>
      </c>
      <c r="N44">
        <v>64.285709999999995</v>
      </c>
      <c r="O44" t="s">
        <v>353</v>
      </c>
      <c r="P44">
        <v>204</v>
      </c>
      <c r="Q44">
        <v>172</v>
      </c>
      <c r="R44">
        <v>64.661649999999995</v>
      </c>
      <c r="S44" t="s">
        <v>411</v>
      </c>
      <c r="T44">
        <v>219</v>
      </c>
      <c r="U44">
        <v>172</v>
      </c>
      <c r="V44">
        <v>64.661649999999995</v>
      </c>
      <c r="W44" t="s">
        <v>139</v>
      </c>
      <c r="X44">
        <v>381</v>
      </c>
      <c r="Y44">
        <v>174</v>
      </c>
      <c r="Z44">
        <v>65.413535999999993</v>
      </c>
      <c r="AA44" t="s">
        <v>458</v>
      </c>
      <c r="AB44">
        <v>108</v>
      </c>
      <c r="AC44">
        <v>174</v>
      </c>
      <c r="AD44">
        <v>65.413535999999993</v>
      </c>
      <c r="AE44" t="s">
        <v>805</v>
      </c>
      <c r="AF44">
        <v>256</v>
      </c>
      <c r="AG44">
        <v>174</v>
      </c>
      <c r="AH44">
        <v>65.413535999999993</v>
      </c>
      <c r="AI44" t="s">
        <v>336</v>
      </c>
      <c r="AJ44">
        <v>104</v>
      </c>
      <c r="AK44">
        <v>174</v>
      </c>
      <c r="AL44">
        <v>65.413535999999993</v>
      </c>
      <c r="AM44" t="s">
        <v>247</v>
      </c>
      <c r="AN44">
        <v>302</v>
      </c>
      <c r="AO44">
        <v>174</v>
      </c>
      <c r="AP44">
        <v>65.413535999999993</v>
      </c>
    </row>
    <row r="45" spans="1:42">
      <c r="A45" t="s">
        <v>414</v>
      </c>
      <c r="B45">
        <f>IF(C45 = GroundTruth!A45, 1, 0)</f>
        <v>1</v>
      </c>
      <c r="C45" t="s">
        <v>415</v>
      </c>
      <c r="D45">
        <v>122</v>
      </c>
      <c r="E45">
        <v>136</v>
      </c>
      <c r="F45">
        <v>49.454543999999999</v>
      </c>
      <c r="G45" t="s">
        <v>415</v>
      </c>
      <c r="H45">
        <v>122</v>
      </c>
      <c r="I45">
        <v>155</v>
      </c>
      <c r="J45">
        <v>56.363636</v>
      </c>
      <c r="K45" t="s">
        <v>200</v>
      </c>
      <c r="L45">
        <v>84</v>
      </c>
      <c r="M45">
        <v>170</v>
      </c>
      <c r="N45">
        <v>61.818184000000002</v>
      </c>
      <c r="O45" t="s">
        <v>312</v>
      </c>
      <c r="P45">
        <v>71</v>
      </c>
      <c r="Q45">
        <v>172</v>
      </c>
      <c r="R45">
        <v>62.545456000000001</v>
      </c>
      <c r="S45" t="s">
        <v>193</v>
      </c>
      <c r="T45">
        <v>56</v>
      </c>
      <c r="U45">
        <v>172</v>
      </c>
      <c r="V45">
        <v>62.545456000000001</v>
      </c>
      <c r="W45" t="s">
        <v>591</v>
      </c>
      <c r="X45">
        <v>322</v>
      </c>
      <c r="Y45">
        <v>172</v>
      </c>
      <c r="Z45">
        <v>62.545456000000001</v>
      </c>
      <c r="AA45" t="s">
        <v>536</v>
      </c>
      <c r="AB45">
        <v>431</v>
      </c>
      <c r="AC45">
        <v>173</v>
      </c>
      <c r="AD45">
        <v>62.909092000000001</v>
      </c>
      <c r="AE45" t="s">
        <v>313</v>
      </c>
      <c r="AF45">
        <v>477</v>
      </c>
      <c r="AG45">
        <v>173</v>
      </c>
      <c r="AH45">
        <v>62.909092000000001</v>
      </c>
      <c r="AI45" t="s">
        <v>721</v>
      </c>
      <c r="AJ45">
        <v>339</v>
      </c>
      <c r="AK45">
        <v>173</v>
      </c>
      <c r="AL45">
        <v>62.909092000000001</v>
      </c>
      <c r="AM45" t="s">
        <v>591</v>
      </c>
      <c r="AN45">
        <v>322</v>
      </c>
      <c r="AO45">
        <v>174</v>
      </c>
      <c r="AP45">
        <v>63.272728000000001</v>
      </c>
    </row>
    <row r="46" spans="1:42">
      <c r="A46" t="s">
        <v>421</v>
      </c>
      <c r="B46">
        <f>IF(C46 = GroundTruth!A46, 1, 0)</f>
        <v>0</v>
      </c>
      <c r="C46" t="s">
        <v>472</v>
      </c>
      <c r="D46">
        <v>87</v>
      </c>
      <c r="E46">
        <v>429</v>
      </c>
      <c r="F46">
        <v>67.665610000000001</v>
      </c>
      <c r="G46" t="s">
        <v>336</v>
      </c>
      <c r="H46">
        <v>104</v>
      </c>
      <c r="I46">
        <v>432</v>
      </c>
      <c r="J46">
        <v>68.138800000000003</v>
      </c>
      <c r="K46" t="s">
        <v>474</v>
      </c>
      <c r="L46">
        <v>47</v>
      </c>
      <c r="M46">
        <v>432</v>
      </c>
      <c r="N46">
        <v>68.138800000000003</v>
      </c>
      <c r="O46" t="s">
        <v>675</v>
      </c>
      <c r="P46">
        <v>346</v>
      </c>
      <c r="Q46">
        <v>432</v>
      </c>
      <c r="R46">
        <v>68.138800000000003</v>
      </c>
      <c r="S46" t="s">
        <v>212</v>
      </c>
      <c r="T46">
        <v>239</v>
      </c>
      <c r="U46">
        <v>434</v>
      </c>
      <c r="V46">
        <v>68.454260000000005</v>
      </c>
      <c r="W46" t="s">
        <v>700</v>
      </c>
      <c r="X46">
        <v>335</v>
      </c>
      <c r="Y46">
        <v>434</v>
      </c>
      <c r="Z46">
        <v>68.454260000000005</v>
      </c>
      <c r="AA46" t="s">
        <v>336</v>
      </c>
      <c r="AB46">
        <v>104</v>
      </c>
      <c r="AC46">
        <v>436</v>
      </c>
      <c r="AD46">
        <v>68.769713999999993</v>
      </c>
      <c r="AE46" t="s">
        <v>474</v>
      </c>
      <c r="AF46">
        <v>47</v>
      </c>
      <c r="AG46">
        <v>438</v>
      </c>
      <c r="AH46">
        <v>69.085175000000007</v>
      </c>
      <c r="AI46" t="s">
        <v>527</v>
      </c>
      <c r="AJ46">
        <v>516</v>
      </c>
      <c r="AK46">
        <v>439</v>
      </c>
      <c r="AL46">
        <v>69.242900000000006</v>
      </c>
      <c r="AM46" t="s">
        <v>163</v>
      </c>
      <c r="AN46">
        <v>40</v>
      </c>
      <c r="AO46">
        <v>439</v>
      </c>
      <c r="AP46">
        <v>69.242900000000006</v>
      </c>
    </row>
    <row r="47" spans="1:42">
      <c r="A47" t="s">
        <v>428</v>
      </c>
      <c r="B47">
        <f>IF(C47 = GroundTruth!A47, 1, 0)</f>
        <v>1</v>
      </c>
      <c r="C47" t="s">
        <v>155</v>
      </c>
      <c r="D47">
        <v>492</v>
      </c>
      <c r="E47">
        <v>145</v>
      </c>
      <c r="F47">
        <v>57.539684000000001</v>
      </c>
      <c r="G47" t="s">
        <v>253</v>
      </c>
      <c r="H47">
        <v>673</v>
      </c>
      <c r="I47">
        <v>151</v>
      </c>
      <c r="J47">
        <v>59.920630000000003</v>
      </c>
      <c r="K47" t="s">
        <v>364</v>
      </c>
      <c r="L47">
        <v>724</v>
      </c>
      <c r="M47">
        <v>155</v>
      </c>
      <c r="N47">
        <v>61.507935000000003</v>
      </c>
      <c r="O47" t="s">
        <v>234</v>
      </c>
      <c r="P47">
        <v>201</v>
      </c>
      <c r="Q47">
        <v>156</v>
      </c>
      <c r="R47">
        <v>61.904761999999998</v>
      </c>
      <c r="S47" t="s">
        <v>144</v>
      </c>
      <c r="T47">
        <v>573</v>
      </c>
      <c r="U47">
        <v>159</v>
      </c>
      <c r="V47">
        <v>63.095238000000002</v>
      </c>
      <c r="W47" t="s">
        <v>139</v>
      </c>
      <c r="X47">
        <v>381</v>
      </c>
      <c r="Y47">
        <v>159</v>
      </c>
      <c r="Z47">
        <v>63.095238000000002</v>
      </c>
      <c r="AA47" t="s">
        <v>234</v>
      </c>
      <c r="AB47">
        <v>201</v>
      </c>
      <c r="AC47">
        <v>160</v>
      </c>
      <c r="AD47">
        <v>63.492064999999997</v>
      </c>
      <c r="AE47" t="s">
        <v>429</v>
      </c>
      <c r="AF47">
        <v>472</v>
      </c>
      <c r="AG47">
        <v>160</v>
      </c>
      <c r="AH47">
        <v>63.492064999999997</v>
      </c>
      <c r="AI47" t="s">
        <v>835</v>
      </c>
      <c r="AJ47">
        <v>561</v>
      </c>
      <c r="AK47">
        <v>161</v>
      </c>
      <c r="AL47">
        <v>63.888890000000004</v>
      </c>
      <c r="AM47" t="s">
        <v>647</v>
      </c>
      <c r="AN47">
        <v>583</v>
      </c>
      <c r="AO47">
        <v>161</v>
      </c>
      <c r="AP47">
        <v>63.888890000000004</v>
      </c>
    </row>
    <row r="48" spans="1:42">
      <c r="A48" t="s">
        <v>430</v>
      </c>
      <c r="B48">
        <f>IF(C48 = GroundTruth!A48, 1, 0)</f>
        <v>1</v>
      </c>
      <c r="C48" t="s">
        <v>280</v>
      </c>
      <c r="D48">
        <v>82</v>
      </c>
      <c r="E48">
        <v>177</v>
      </c>
      <c r="F48">
        <v>58.609271999999997</v>
      </c>
      <c r="G48" t="s">
        <v>280</v>
      </c>
      <c r="H48">
        <v>340</v>
      </c>
      <c r="I48">
        <v>184</v>
      </c>
      <c r="J48">
        <v>60.927154999999999</v>
      </c>
      <c r="K48" t="s">
        <v>877</v>
      </c>
      <c r="L48">
        <v>327</v>
      </c>
      <c r="M48">
        <v>188</v>
      </c>
      <c r="N48">
        <v>62.251655999999997</v>
      </c>
      <c r="O48" t="s">
        <v>730</v>
      </c>
      <c r="P48">
        <v>94</v>
      </c>
      <c r="Q48">
        <v>192</v>
      </c>
      <c r="R48">
        <v>63.576160000000002</v>
      </c>
      <c r="S48" t="s">
        <v>472</v>
      </c>
      <c r="T48">
        <v>87</v>
      </c>
      <c r="U48">
        <v>202</v>
      </c>
      <c r="V48">
        <v>66.887410000000003</v>
      </c>
      <c r="W48" t="s">
        <v>137</v>
      </c>
      <c r="X48">
        <v>20</v>
      </c>
      <c r="Y48">
        <v>202</v>
      </c>
      <c r="Z48">
        <v>66.887410000000003</v>
      </c>
      <c r="AA48" t="s">
        <v>336</v>
      </c>
      <c r="AB48">
        <v>104</v>
      </c>
      <c r="AC48">
        <v>202</v>
      </c>
      <c r="AD48">
        <v>66.887410000000003</v>
      </c>
      <c r="AE48" t="s">
        <v>760</v>
      </c>
      <c r="AF48">
        <v>334</v>
      </c>
      <c r="AG48">
        <v>203</v>
      </c>
      <c r="AH48">
        <v>67.218543999999994</v>
      </c>
      <c r="AI48" t="s">
        <v>336</v>
      </c>
      <c r="AJ48">
        <v>104</v>
      </c>
      <c r="AK48">
        <v>204</v>
      </c>
      <c r="AL48">
        <v>67.549670000000006</v>
      </c>
      <c r="AM48" t="s">
        <v>760</v>
      </c>
      <c r="AN48">
        <v>334</v>
      </c>
      <c r="AO48">
        <v>204</v>
      </c>
      <c r="AP48">
        <v>67.549670000000006</v>
      </c>
    </row>
    <row r="49" spans="1:42">
      <c r="A49" t="s">
        <v>437</v>
      </c>
      <c r="B49">
        <f>IF(C49 = GroundTruth!A49, 1, 0)</f>
        <v>0</v>
      </c>
      <c r="C49" t="s">
        <v>294</v>
      </c>
      <c r="D49">
        <v>189</v>
      </c>
      <c r="E49">
        <v>199</v>
      </c>
      <c r="F49">
        <v>67.003370000000004</v>
      </c>
      <c r="G49" t="s">
        <v>858</v>
      </c>
      <c r="H49">
        <v>118</v>
      </c>
      <c r="I49">
        <v>199</v>
      </c>
      <c r="J49">
        <v>67.003370000000004</v>
      </c>
      <c r="K49" t="s">
        <v>474</v>
      </c>
      <c r="L49">
        <v>47</v>
      </c>
      <c r="M49">
        <v>200</v>
      </c>
      <c r="N49">
        <v>67.340069999999997</v>
      </c>
      <c r="O49" t="s">
        <v>613</v>
      </c>
      <c r="P49">
        <v>56</v>
      </c>
      <c r="Q49">
        <v>200</v>
      </c>
      <c r="R49">
        <v>67.340069999999997</v>
      </c>
      <c r="S49" t="s">
        <v>163</v>
      </c>
      <c r="T49">
        <v>40</v>
      </c>
      <c r="U49">
        <v>200</v>
      </c>
      <c r="V49">
        <v>67.340069999999997</v>
      </c>
      <c r="W49" t="s">
        <v>573</v>
      </c>
      <c r="X49">
        <v>218</v>
      </c>
      <c r="Y49">
        <v>200</v>
      </c>
      <c r="Z49">
        <v>67.340069999999997</v>
      </c>
      <c r="AA49" t="s">
        <v>280</v>
      </c>
      <c r="AB49">
        <v>82</v>
      </c>
      <c r="AC49">
        <v>201</v>
      </c>
      <c r="AD49">
        <v>67.676765000000003</v>
      </c>
      <c r="AE49" t="s">
        <v>349</v>
      </c>
      <c r="AF49">
        <v>328</v>
      </c>
      <c r="AG49">
        <v>201</v>
      </c>
      <c r="AH49">
        <v>67.676765000000003</v>
      </c>
      <c r="AI49" t="s">
        <v>627</v>
      </c>
      <c r="AJ49">
        <v>35</v>
      </c>
      <c r="AK49">
        <v>201</v>
      </c>
      <c r="AL49">
        <v>67.676765000000003</v>
      </c>
      <c r="AM49" t="s">
        <v>692</v>
      </c>
      <c r="AN49">
        <v>781</v>
      </c>
      <c r="AO49">
        <v>201</v>
      </c>
      <c r="AP49">
        <v>67.676765000000003</v>
      </c>
    </row>
    <row r="50" spans="1:42">
      <c r="A50" t="s">
        <v>441</v>
      </c>
      <c r="B50">
        <f>IF(C50 = GroundTruth!A50, 1, 0)</f>
        <v>1</v>
      </c>
      <c r="C50" t="s">
        <v>83</v>
      </c>
      <c r="D50">
        <v>375</v>
      </c>
      <c r="E50">
        <v>92</v>
      </c>
      <c r="F50">
        <v>51.685394000000002</v>
      </c>
      <c r="G50" t="s">
        <v>830</v>
      </c>
      <c r="H50">
        <v>28</v>
      </c>
      <c r="I50">
        <v>106</v>
      </c>
      <c r="J50">
        <v>59.550559999999997</v>
      </c>
      <c r="K50" t="s">
        <v>472</v>
      </c>
      <c r="L50">
        <v>87</v>
      </c>
      <c r="M50">
        <v>107</v>
      </c>
      <c r="N50">
        <v>60.112360000000002</v>
      </c>
      <c r="O50" t="s">
        <v>878</v>
      </c>
      <c r="P50">
        <v>295</v>
      </c>
      <c r="Q50">
        <v>108</v>
      </c>
      <c r="R50">
        <v>60.674156000000004</v>
      </c>
      <c r="S50" t="s">
        <v>785</v>
      </c>
      <c r="T50">
        <v>103</v>
      </c>
      <c r="U50">
        <v>108</v>
      </c>
      <c r="V50">
        <v>60.674156000000004</v>
      </c>
      <c r="W50" t="s">
        <v>690</v>
      </c>
      <c r="X50">
        <v>142</v>
      </c>
      <c r="Y50">
        <v>109</v>
      </c>
      <c r="Z50">
        <v>61.235954</v>
      </c>
      <c r="AA50" t="s">
        <v>369</v>
      </c>
      <c r="AB50">
        <v>381</v>
      </c>
      <c r="AC50">
        <v>109</v>
      </c>
      <c r="AD50">
        <v>61.235954</v>
      </c>
      <c r="AE50" t="s">
        <v>336</v>
      </c>
      <c r="AF50">
        <v>104</v>
      </c>
      <c r="AG50">
        <v>110</v>
      </c>
      <c r="AH50">
        <v>61.797750000000001</v>
      </c>
      <c r="AI50" t="s">
        <v>860</v>
      </c>
      <c r="AJ50">
        <v>131</v>
      </c>
      <c r="AK50">
        <v>110</v>
      </c>
      <c r="AL50">
        <v>61.797750000000001</v>
      </c>
      <c r="AM50" t="s">
        <v>144</v>
      </c>
      <c r="AN50">
        <v>591</v>
      </c>
      <c r="AO50">
        <v>110</v>
      </c>
      <c r="AP50">
        <v>61.797750000000001</v>
      </c>
    </row>
    <row r="51" spans="1:42">
      <c r="A51" s="2" t="s">
        <v>937</v>
      </c>
      <c r="B51" s="2">
        <f>COUNTIF(B1:B50, 1)</f>
        <v>28</v>
      </c>
    </row>
    <row r="52" spans="1:42">
      <c r="A52" s="2" t="s">
        <v>938</v>
      </c>
      <c r="B52" s="2">
        <f>COUNTIF(B1:B50, 0)</f>
        <v>22</v>
      </c>
    </row>
  </sheetData>
  <sortState ref="A1:AP50">
    <sortCondition ref="A1:A5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P52"/>
  <sheetViews>
    <sheetView workbookViewId="0">
      <selection activeCell="A59" sqref="A59"/>
    </sheetView>
  </sheetViews>
  <sheetFormatPr defaultRowHeight="15"/>
  <cols>
    <col min="1" max="1" width="56" customWidth="1"/>
    <col min="2" max="2" width="28.7109375" customWidth="1"/>
  </cols>
  <sheetData>
    <row r="1" spans="1:42">
      <c r="A1" t="s">
        <v>448</v>
      </c>
      <c r="B1">
        <f>IF(C1 = GroundTruth!B1, 1, 0)</f>
        <v>0</v>
      </c>
      <c r="C1" t="s">
        <v>854</v>
      </c>
      <c r="D1">
        <v>63</v>
      </c>
      <c r="E1">
        <v>53</v>
      </c>
      <c r="F1">
        <v>66.25</v>
      </c>
      <c r="G1" t="s">
        <v>656</v>
      </c>
      <c r="H1">
        <v>383</v>
      </c>
      <c r="I1">
        <v>53</v>
      </c>
      <c r="J1">
        <v>66.25</v>
      </c>
      <c r="K1" t="s">
        <v>315</v>
      </c>
      <c r="L1">
        <v>524</v>
      </c>
      <c r="M1">
        <v>53</v>
      </c>
      <c r="N1">
        <v>66.25</v>
      </c>
      <c r="O1" t="s">
        <v>331</v>
      </c>
      <c r="P1">
        <v>681</v>
      </c>
      <c r="Q1">
        <v>53</v>
      </c>
      <c r="R1">
        <v>66.25</v>
      </c>
      <c r="S1" t="s">
        <v>865</v>
      </c>
      <c r="T1">
        <v>169</v>
      </c>
      <c r="U1">
        <v>53</v>
      </c>
      <c r="V1">
        <v>66.25</v>
      </c>
      <c r="W1" t="s">
        <v>351</v>
      </c>
      <c r="X1">
        <v>757</v>
      </c>
      <c r="Y1">
        <v>54</v>
      </c>
      <c r="Z1">
        <v>67.5</v>
      </c>
      <c r="AA1" t="s">
        <v>843</v>
      </c>
      <c r="AB1">
        <v>155</v>
      </c>
      <c r="AC1">
        <v>54</v>
      </c>
      <c r="AD1">
        <v>67.5</v>
      </c>
      <c r="AE1" t="s">
        <v>693</v>
      </c>
      <c r="AF1">
        <v>307</v>
      </c>
      <c r="AG1">
        <v>54</v>
      </c>
      <c r="AH1">
        <v>67.5</v>
      </c>
      <c r="AI1" t="s">
        <v>790</v>
      </c>
      <c r="AJ1">
        <v>211</v>
      </c>
      <c r="AK1">
        <v>54</v>
      </c>
      <c r="AL1">
        <v>67.5</v>
      </c>
      <c r="AM1" t="s">
        <v>105</v>
      </c>
      <c r="AN1">
        <v>53</v>
      </c>
      <c r="AO1">
        <v>54</v>
      </c>
      <c r="AP1">
        <v>67.5</v>
      </c>
    </row>
    <row r="2" spans="1:42">
      <c r="A2" t="s">
        <v>452</v>
      </c>
      <c r="B2">
        <f>IF(C2 = GroundTruth!B2, 1, 0)</f>
        <v>1</v>
      </c>
      <c r="C2" t="s">
        <v>281</v>
      </c>
      <c r="D2">
        <v>365</v>
      </c>
      <c r="E2">
        <v>30</v>
      </c>
      <c r="F2">
        <v>49.180329999999998</v>
      </c>
      <c r="G2" t="s">
        <v>879</v>
      </c>
      <c r="H2">
        <v>121</v>
      </c>
      <c r="I2">
        <v>37</v>
      </c>
      <c r="J2">
        <v>60.655740000000002</v>
      </c>
      <c r="K2" t="s">
        <v>299</v>
      </c>
      <c r="L2">
        <v>72</v>
      </c>
      <c r="M2">
        <v>37</v>
      </c>
      <c r="N2">
        <v>60.655740000000002</v>
      </c>
      <c r="O2" t="s">
        <v>167</v>
      </c>
      <c r="P2">
        <v>132</v>
      </c>
      <c r="Q2">
        <v>37</v>
      </c>
      <c r="R2">
        <v>60.655740000000002</v>
      </c>
      <c r="S2" t="s">
        <v>146</v>
      </c>
      <c r="T2">
        <v>110</v>
      </c>
      <c r="U2">
        <v>37</v>
      </c>
      <c r="V2">
        <v>60.655740000000002</v>
      </c>
      <c r="W2" t="s">
        <v>789</v>
      </c>
      <c r="X2">
        <v>30</v>
      </c>
      <c r="Y2">
        <v>38</v>
      </c>
      <c r="Z2">
        <v>62.295079999999999</v>
      </c>
      <c r="AA2" t="s">
        <v>872</v>
      </c>
      <c r="AB2">
        <v>78</v>
      </c>
      <c r="AC2">
        <v>38</v>
      </c>
      <c r="AD2">
        <v>62.295079999999999</v>
      </c>
      <c r="AE2" t="s">
        <v>872</v>
      </c>
      <c r="AF2">
        <v>78</v>
      </c>
      <c r="AG2">
        <v>38</v>
      </c>
      <c r="AH2">
        <v>62.295079999999999</v>
      </c>
      <c r="AI2" t="s">
        <v>718</v>
      </c>
      <c r="AJ2">
        <v>82</v>
      </c>
      <c r="AK2">
        <v>38</v>
      </c>
      <c r="AL2">
        <v>62.295079999999999</v>
      </c>
      <c r="AM2" t="s">
        <v>594</v>
      </c>
      <c r="AN2">
        <v>513</v>
      </c>
      <c r="AO2">
        <v>38</v>
      </c>
      <c r="AP2">
        <v>62.295079999999999</v>
      </c>
    </row>
    <row r="3" spans="1:42">
      <c r="A3" t="s">
        <v>457</v>
      </c>
      <c r="B3">
        <f>IF(C3 = GroundTruth!B3, 1, 0)</f>
        <v>1</v>
      </c>
      <c r="C3" t="s">
        <v>86</v>
      </c>
      <c r="D3">
        <v>376</v>
      </c>
      <c r="E3">
        <v>57</v>
      </c>
      <c r="F3">
        <v>57</v>
      </c>
      <c r="G3" t="s">
        <v>805</v>
      </c>
      <c r="H3">
        <v>256</v>
      </c>
      <c r="I3">
        <v>58</v>
      </c>
      <c r="J3">
        <v>58</v>
      </c>
      <c r="K3" t="s">
        <v>317</v>
      </c>
      <c r="L3">
        <v>194</v>
      </c>
      <c r="M3">
        <v>58</v>
      </c>
      <c r="N3">
        <v>58</v>
      </c>
      <c r="O3" t="s">
        <v>745</v>
      </c>
      <c r="P3">
        <v>418</v>
      </c>
      <c r="Q3">
        <v>59</v>
      </c>
      <c r="R3">
        <v>58.999996000000003</v>
      </c>
      <c r="S3" t="s">
        <v>504</v>
      </c>
      <c r="T3">
        <v>205</v>
      </c>
      <c r="U3">
        <v>59</v>
      </c>
      <c r="V3">
        <v>58.999996000000003</v>
      </c>
      <c r="W3" t="s">
        <v>864</v>
      </c>
      <c r="X3">
        <v>282</v>
      </c>
      <c r="Y3">
        <v>59</v>
      </c>
      <c r="Z3">
        <v>58.999996000000003</v>
      </c>
      <c r="AA3" t="s">
        <v>419</v>
      </c>
      <c r="AB3">
        <v>145</v>
      </c>
      <c r="AC3">
        <v>59</v>
      </c>
      <c r="AD3">
        <v>58.999996000000003</v>
      </c>
      <c r="AE3" t="s">
        <v>710</v>
      </c>
      <c r="AF3">
        <v>156</v>
      </c>
      <c r="AG3">
        <v>60</v>
      </c>
      <c r="AH3">
        <v>60.000003999999997</v>
      </c>
      <c r="AI3" t="s">
        <v>144</v>
      </c>
      <c r="AJ3">
        <v>266</v>
      </c>
      <c r="AK3">
        <v>60</v>
      </c>
      <c r="AL3">
        <v>60.000003999999997</v>
      </c>
      <c r="AM3" t="s">
        <v>880</v>
      </c>
      <c r="AN3">
        <v>333</v>
      </c>
      <c r="AO3">
        <v>60</v>
      </c>
      <c r="AP3">
        <v>60.000003999999997</v>
      </c>
    </row>
    <row r="4" spans="1:42">
      <c r="A4" t="s">
        <v>459</v>
      </c>
      <c r="B4">
        <f>IF(C4 = GroundTruth!B4, 1, 0)</f>
        <v>0</v>
      </c>
      <c r="C4" t="s">
        <v>560</v>
      </c>
      <c r="D4">
        <v>187</v>
      </c>
      <c r="E4">
        <v>102</v>
      </c>
      <c r="F4">
        <v>79.069770000000005</v>
      </c>
      <c r="G4" t="s">
        <v>572</v>
      </c>
      <c r="H4">
        <v>544</v>
      </c>
      <c r="I4">
        <v>102</v>
      </c>
      <c r="J4">
        <v>79.069770000000005</v>
      </c>
      <c r="K4" t="s">
        <v>456</v>
      </c>
      <c r="L4">
        <v>155</v>
      </c>
      <c r="M4">
        <v>103</v>
      </c>
      <c r="N4">
        <v>79.84496</v>
      </c>
      <c r="O4" t="s">
        <v>670</v>
      </c>
      <c r="P4">
        <v>107</v>
      </c>
      <c r="Q4">
        <v>104</v>
      </c>
      <c r="R4">
        <v>80.620154999999997</v>
      </c>
      <c r="S4" t="s">
        <v>280</v>
      </c>
      <c r="T4">
        <v>340</v>
      </c>
      <c r="U4">
        <v>104</v>
      </c>
      <c r="V4">
        <v>80.620154999999997</v>
      </c>
      <c r="W4" t="s">
        <v>543</v>
      </c>
      <c r="X4">
        <v>234</v>
      </c>
      <c r="Y4">
        <v>104</v>
      </c>
      <c r="Z4">
        <v>80.620154999999997</v>
      </c>
      <c r="AA4" t="s">
        <v>548</v>
      </c>
      <c r="AB4">
        <v>427</v>
      </c>
      <c r="AC4">
        <v>104</v>
      </c>
      <c r="AD4">
        <v>80.620154999999997</v>
      </c>
      <c r="AE4" t="s">
        <v>848</v>
      </c>
      <c r="AF4">
        <v>196</v>
      </c>
      <c r="AG4">
        <v>104</v>
      </c>
      <c r="AH4">
        <v>80.620154999999997</v>
      </c>
      <c r="AI4" t="s">
        <v>277</v>
      </c>
      <c r="AJ4">
        <v>146</v>
      </c>
      <c r="AK4">
        <v>104</v>
      </c>
      <c r="AL4">
        <v>80.620154999999997</v>
      </c>
      <c r="AM4" t="s">
        <v>634</v>
      </c>
      <c r="AN4">
        <v>686</v>
      </c>
      <c r="AO4">
        <v>104</v>
      </c>
      <c r="AP4">
        <v>80.620154999999997</v>
      </c>
    </row>
    <row r="5" spans="1:42">
      <c r="A5" t="s">
        <v>464</v>
      </c>
      <c r="B5">
        <f>IF(C5 = GroundTruth!B5, 1, 0)</f>
        <v>0</v>
      </c>
      <c r="C5" t="s">
        <v>881</v>
      </c>
      <c r="D5">
        <v>308</v>
      </c>
      <c r="E5">
        <v>27</v>
      </c>
      <c r="F5">
        <v>55.102040000000002</v>
      </c>
      <c r="G5" t="s">
        <v>882</v>
      </c>
      <c r="H5">
        <v>266</v>
      </c>
      <c r="I5">
        <v>27</v>
      </c>
      <c r="J5">
        <v>55.102040000000002</v>
      </c>
      <c r="K5" t="s">
        <v>883</v>
      </c>
      <c r="L5">
        <v>273</v>
      </c>
      <c r="M5">
        <v>28</v>
      </c>
      <c r="N5">
        <v>57.142859999999999</v>
      </c>
      <c r="O5" t="s">
        <v>9</v>
      </c>
      <c r="P5">
        <v>48</v>
      </c>
      <c r="Q5">
        <v>28</v>
      </c>
      <c r="R5">
        <v>57.142859999999999</v>
      </c>
      <c r="S5" t="s">
        <v>872</v>
      </c>
      <c r="T5">
        <v>78</v>
      </c>
      <c r="U5">
        <v>28</v>
      </c>
      <c r="V5">
        <v>57.142859999999999</v>
      </c>
      <c r="W5" t="s">
        <v>514</v>
      </c>
      <c r="X5">
        <v>156</v>
      </c>
      <c r="Y5">
        <v>28</v>
      </c>
      <c r="Z5">
        <v>57.142859999999999</v>
      </c>
      <c r="AA5" t="s">
        <v>760</v>
      </c>
      <c r="AB5">
        <v>334</v>
      </c>
      <c r="AC5">
        <v>28</v>
      </c>
      <c r="AD5">
        <v>57.142859999999999</v>
      </c>
      <c r="AE5" t="s">
        <v>348</v>
      </c>
      <c r="AF5">
        <v>560</v>
      </c>
      <c r="AG5">
        <v>29</v>
      </c>
      <c r="AH5">
        <v>59.183674000000003</v>
      </c>
      <c r="AI5" t="s">
        <v>832</v>
      </c>
      <c r="AJ5">
        <v>241</v>
      </c>
      <c r="AK5">
        <v>29</v>
      </c>
      <c r="AL5">
        <v>59.183674000000003</v>
      </c>
      <c r="AM5" t="s">
        <v>523</v>
      </c>
      <c r="AN5">
        <v>130</v>
      </c>
      <c r="AO5">
        <v>29</v>
      </c>
      <c r="AP5">
        <v>59.183674000000003</v>
      </c>
    </row>
    <row r="6" spans="1:42">
      <c r="A6" t="s">
        <v>166</v>
      </c>
      <c r="B6">
        <f>IF(C6 = GroundTruth!B6, 1, 0)</f>
        <v>0</v>
      </c>
      <c r="C6" t="s">
        <v>370</v>
      </c>
      <c r="D6">
        <v>167</v>
      </c>
      <c r="E6">
        <v>42</v>
      </c>
      <c r="F6">
        <v>61.764705999999997</v>
      </c>
      <c r="G6" t="s">
        <v>138</v>
      </c>
      <c r="H6">
        <v>800</v>
      </c>
      <c r="I6">
        <v>42</v>
      </c>
      <c r="J6">
        <v>61.764705999999997</v>
      </c>
      <c r="K6" t="s">
        <v>458</v>
      </c>
      <c r="L6">
        <v>108</v>
      </c>
      <c r="M6">
        <v>43</v>
      </c>
      <c r="N6">
        <v>63.235294000000003</v>
      </c>
      <c r="O6" t="s">
        <v>516</v>
      </c>
      <c r="P6">
        <v>116</v>
      </c>
      <c r="Q6">
        <v>43</v>
      </c>
      <c r="R6">
        <v>63.235294000000003</v>
      </c>
      <c r="S6" t="s">
        <v>884</v>
      </c>
      <c r="T6">
        <v>28</v>
      </c>
      <c r="U6">
        <v>43</v>
      </c>
      <c r="V6">
        <v>63.235294000000003</v>
      </c>
      <c r="W6" t="s">
        <v>105</v>
      </c>
      <c r="X6">
        <v>53</v>
      </c>
      <c r="Y6">
        <v>43</v>
      </c>
      <c r="Z6">
        <v>63.235294000000003</v>
      </c>
      <c r="AA6" t="s">
        <v>144</v>
      </c>
      <c r="AB6">
        <v>433</v>
      </c>
      <c r="AC6">
        <v>43</v>
      </c>
      <c r="AD6">
        <v>63.235294000000003</v>
      </c>
      <c r="AE6" t="s">
        <v>145</v>
      </c>
      <c r="AF6">
        <v>99</v>
      </c>
      <c r="AG6">
        <v>43</v>
      </c>
      <c r="AH6">
        <v>63.235294000000003</v>
      </c>
      <c r="AI6" t="s">
        <v>885</v>
      </c>
      <c r="AJ6">
        <v>232</v>
      </c>
      <c r="AK6">
        <v>43</v>
      </c>
      <c r="AL6">
        <v>63.235294000000003</v>
      </c>
      <c r="AM6" t="s">
        <v>105</v>
      </c>
      <c r="AN6">
        <v>54</v>
      </c>
      <c r="AO6">
        <v>44</v>
      </c>
      <c r="AP6">
        <v>64.705889999999997</v>
      </c>
    </row>
    <row r="7" spans="1:42">
      <c r="A7" t="s">
        <v>475</v>
      </c>
      <c r="B7">
        <f>IF(C7 = GroundTruth!B7, 1, 0)</f>
        <v>0</v>
      </c>
      <c r="C7" t="s">
        <v>886</v>
      </c>
      <c r="D7">
        <v>176</v>
      </c>
      <c r="E7">
        <v>35</v>
      </c>
      <c r="F7">
        <v>64.814809999999994</v>
      </c>
      <c r="G7" t="s">
        <v>887</v>
      </c>
      <c r="H7">
        <v>370</v>
      </c>
      <c r="I7">
        <v>36</v>
      </c>
      <c r="J7">
        <v>66.666669999999996</v>
      </c>
      <c r="K7" t="s">
        <v>832</v>
      </c>
      <c r="L7">
        <v>241</v>
      </c>
      <c r="M7">
        <v>36</v>
      </c>
      <c r="N7">
        <v>66.666669999999996</v>
      </c>
      <c r="O7" t="s">
        <v>346</v>
      </c>
      <c r="P7">
        <v>96</v>
      </c>
      <c r="Q7">
        <v>36</v>
      </c>
      <c r="R7">
        <v>66.666669999999996</v>
      </c>
      <c r="S7" t="s">
        <v>699</v>
      </c>
      <c r="T7">
        <v>421</v>
      </c>
      <c r="U7">
        <v>36</v>
      </c>
      <c r="V7">
        <v>66.666669999999996</v>
      </c>
      <c r="W7" t="s">
        <v>144</v>
      </c>
      <c r="X7">
        <v>493</v>
      </c>
      <c r="Y7">
        <v>36</v>
      </c>
      <c r="Z7">
        <v>66.666669999999996</v>
      </c>
      <c r="AA7" t="s">
        <v>537</v>
      </c>
      <c r="AB7">
        <v>530</v>
      </c>
      <c r="AC7">
        <v>36</v>
      </c>
      <c r="AD7">
        <v>66.666669999999996</v>
      </c>
      <c r="AE7" t="s">
        <v>846</v>
      </c>
      <c r="AF7">
        <v>271</v>
      </c>
      <c r="AG7">
        <v>36</v>
      </c>
      <c r="AH7">
        <v>66.666669999999996</v>
      </c>
      <c r="AI7" t="s">
        <v>641</v>
      </c>
      <c r="AJ7">
        <v>117</v>
      </c>
      <c r="AK7">
        <v>36</v>
      </c>
      <c r="AL7">
        <v>66.666669999999996</v>
      </c>
      <c r="AM7" t="s">
        <v>888</v>
      </c>
      <c r="AN7">
        <v>27</v>
      </c>
      <c r="AO7">
        <v>36</v>
      </c>
      <c r="AP7">
        <v>66.666669999999996</v>
      </c>
    </row>
    <row r="8" spans="1:42">
      <c r="A8" t="s">
        <v>480</v>
      </c>
      <c r="B8">
        <f>IF(C8 = GroundTruth!B8, 1, 0)</f>
        <v>0</v>
      </c>
      <c r="C8" t="s">
        <v>160</v>
      </c>
      <c r="D8">
        <v>9</v>
      </c>
      <c r="E8">
        <v>60</v>
      </c>
      <c r="F8">
        <v>65.934070000000006</v>
      </c>
      <c r="G8" t="s">
        <v>481</v>
      </c>
      <c r="H8">
        <v>369</v>
      </c>
      <c r="I8">
        <v>61</v>
      </c>
      <c r="J8">
        <v>67.032970000000006</v>
      </c>
      <c r="K8" t="s">
        <v>163</v>
      </c>
      <c r="L8">
        <v>40</v>
      </c>
      <c r="M8">
        <v>62</v>
      </c>
      <c r="N8">
        <v>68.131870000000006</v>
      </c>
      <c r="O8" t="s">
        <v>760</v>
      </c>
      <c r="P8">
        <v>135</v>
      </c>
      <c r="Q8">
        <v>62</v>
      </c>
      <c r="R8">
        <v>68.131870000000006</v>
      </c>
      <c r="S8" t="s">
        <v>889</v>
      </c>
      <c r="T8">
        <v>287</v>
      </c>
      <c r="U8">
        <v>62</v>
      </c>
      <c r="V8">
        <v>68.131870000000006</v>
      </c>
      <c r="W8" t="s">
        <v>338</v>
      </c>
      <c r="X8">
        <v>708</v>
      </c>
      <c r="Y8">
        <v>62</v>
      </c>
      <c r="Z8">
        <v>68.131870000000006</v>
      </c>
      <c r="AA8" t="s">
        <v>889</v>
      </c>
      <c r="AB8">
        <v>287</v>
      </c>
      <c r="AC8">
        <v>62</v>
      </c>
      <c r="AD8">
        <v>68.131870000000006</v>
      </c>
      <c r="AE8" t="s">
        <v>678</v>
      </c>
      <c r="AF8">
        <v>296</v>
      </c>
      <c r="AG8">
        <v>62</v>
      </c>
      <c r="AH8">
        <v>68.131870000000006</v>
      </c>
      <c r="AI8" t="s">
        <v>144</v>
      </c>
      <c r="AJ8">
        <v>246</v>
      </c>
      <c r="AK8">
        <v>62</v>
      </c>
      <c r="AL8">
        <v>68.131870000000006</v>
      </c>
      <c r="AM8" t="s">
        <v>472</v>
      </c>
      <c r="AN8">
        <v>87</v>
      </c>
      <c r="AO8">
        <v>62</v>
      </c>
      <c r="AP8">
        <v>68.131870000000006</v>
      </c>
    </row>
    <row r="9" spans="1:42">
      <c r="A9" t="s">
        <v>484</v>
      </c>
      <c r="B9">
        <f>IF(C9 = GroundTruth!B9, 1, 0)</f>
        <v>0</v>
      </c>
      <c r="C9" t="s">
        <v>340</v>
      </c>
      <c r="D9">
        <v>51</v>
      </c>
      <c r="E9">
        <v>48</v>
      </c>
      <c r="F9">
        <v>59.259259999999998</v>
      </c>
      <c r="G9" t="s">
        <v>443</v>
      </c>
      <c r="H9">
        <v>15</v>
      </c>
      <c r="I9">
        <v>49</v>
      </c>
      <c r="J9">
        <v>60.493828000000001</v>
      </c>
      <c r="K9" t="s">
        <v>443</v>
      </c>
      <c r="L9">
        <v>15</v>
      </c>
      <c r="M9">
        <v>49</v>
      </c>
      <c r="N9">
        <v>60.493828000000001</v>
      </c>
      <c r="O9" t="s">
        <v>805</v>
      </c>
      <c r="P9">
        <v>256</v>
      </c>
      <c r="Q9">
        <v>49</v>
      </c>
      <c r="R9">
        <v>60.493828000000001</v>
      </c>
      <c r="S9" t="s">
        <v>144</v>
      </c>
      <c r="T9">
        <v>285</v>
      </c>
      <c r="U9">
        <v>49</v>
      </c>
      <c r="V9">
        <v>60.493828000000001</v>
      </c>
      <c r="W9" t="s">
        <v>751</v>
      </c>
      <c r="X9">
        <v>175</v>
      </c>
      <c r="Y9">
        <v>49</v>
      </c>
      <c r="Z9">
        <v>60.493828000000001</v>
      </c>
      <c r="AA9" t="s">
        <v>221</v>
      </c>
      <c r="AB9">
        <v>293</v>
      </c>
      <c r="AC9">
        <v>49</v>
      </c>
      <c r="AD9">
        <v>60.493828000000001</v>
      </c>
      <c r="AE9" t="s">
        <v>795</v>
      </c>
      <c r="AF9">
        <v>358</v>
      </c>
      <c r="AG9">
        <v>49</v>
      </c>
      <c r="AH9">
        <v>60.493828000000001</v>
      </c>
      <c r="AI9" t="s">
        <v>866</v>
      </c>
      <c r="AJ9">
        <v>538</v>
      </c>
      <c r="AK9">
        <v>50</v>
      </c>
      <c r="AL9">
        <v>61.728394000000002</v>
      </c>
      <c r="AM9" t="s">
        <v>883</v>
      </c>
      <c r="AN9">
        <v>273</v>
      </c>
      <c r="AO9">
        <v>50</v>
      </c>
      <c r="AP9">
        <v>61.728394000000002</v>
      </c>
    </row>
    <row r="10" spans="1:42">
      <c r="A10" t="s">
        <v>492</v>
      </c>
      <c r="B10">
        <f>IF(C10 = GroundTruth!B10, 1, 0)</f>
        <v>0</v>
      </c>
      <c r="C10" t="s">
        <v>174</v>
      </c>
      <c r="D10">
        <v>186</v>
      </c>
      <c r="E10">
        <v>41</v>
      </c>
      <c r="F10">
        <v>63.076926999999998</v>
      </c>
      <c r="G10" t="s">
        <v>647</v>
      </c>
      <c r="H10">
        <v>583</v>
      </c>
      <c r="I10">
        <v>43</v>
      </c>
      <c r="J10">
        <v>66.153850000000006</v>
      </c>
      <c r="K10" t="s">
        <v>880</v>
      </c>
      <c r="L10">
        <v>333</v>
      </c>
      <c r="M10">
        <v>43</v>
      </c>
      <c r="N10">
        <v>66.153850000000006</v>
      </c>
      <c r="O10" t="s">
        <v>144</v>
      </c>
      <c r="P10">
        <v>270</v>
      </c>
      <c r="Q10">
        <v>44</v>
      </c>
      <c r="R10">
        <v>67.692310000000006</v>
      </c>
      <c r="S10" t="s">
        <v>144</v>
      </c>
      <c r="T10">
        <v>623</v>
      </c>
      <c r="U10">
        <v>44</v>
      </c>
      <c r="V10">
        <v>67.692310000000006</v>
      </c>
      <c r="W10" t="s">
        <v>890</v>
      </c>
      <c r="X10">
        <v>267</v>
      </c>
      <c r="Y10">
        <v>44</v>
      </c>
      <c r="Z10">
        <v>67.692310000000006</v>
      </c>
      <c r="AA10" t="s">
        <v>761</v>
      </c>
      <c r="AB10">
        <v>16</v>
      </c>
      <c r="AC10">
        <v>44</v>
      </c>
      <c r="AD10">
        <v>67.692310000000006</v>
      </c>
      <c r="AE10" t="s">
        <v>413</v>
      </c>
      <c r="AF10">
        <v>212</v>
      </c>
      <c r="AG10">
        <v>44</v>
      </c>
      <c r="AH10">
        <v>67.692310000000006</v>
      </c>
      <c r="AI10" t="s">
        <v>891</v>
      </c>
      <c r="AJ10">
        <v>811</v>
      </c>
      <c r="AK10">
        <v>44</v>
      </c>
      <c r="AL10">
        <v>67.692310000000006</v>
      </c>
      <c r="AM10" t="s">
        <v>210</v>
      </c>
      <c r="AN10">
        <v>206</v>
      </c>
      <c r="AO10">
        <v>44</v>
      </c>
      <c r="AP10">
        <v>67.692310000000006</v>
      </c>
    </row>
    <row r="11" spans="1:42">
      <c r="A11" t="s">
        <v>494</v>
      </c>
      <c r="B11">
        <f>IF(C11 = GroundTruth!B11, 1, 0)</f>
        <v>0</v>
      </c>
      <c r="C11" t="s">
        <v>730</v>
      </c>
      <c r="D11">
        <v>94</v>
      </c>
      <c r="E11">
        <v>336</v>
      </c>
      <c r="F11">
        <v>77.598150000000004</v>
      </c>
      <c r="G11" t="s">
        <v>474</v>
      </c>
      <c r="H11">
        <v>47</v>
      </c>
      <c r="I11">
        <v>336</v>
      </c>
      <c r="J11">
        <v>77.598150000000004</v>
      </c>
      <c r="K11" t="s">
        <v>860</v>
      </c>
      <c r="L11">
        <v>131</v>
      </c>
      <c r="M11">
        <v>339</v>
      </c>
      <c r="N11">
        <v>78.290989999999994</v>
      </c>
      <c r="O11" t="s">
        <v>629</v>
      </c>
      <c r="P11">
        <v>96</v>
      </c>
      <c r="Q11">
        <v>339</v>
      </c>
      <c r="R11">
        <v>78.290989999999994</v>
      </c>
      <c r="S11" t="s">
        <v>140</v>
      </c>
      <c r="T11">
        <v>33</v>
      </c>
      <c r="U11">
        <v>340</v>
      </c>
      <c r="V11">
        <v>78.521934999999999</v>
      </c>
      <c r="W11" t="s">
        <v>462</v>
      </c>
      <c r="X11">
        <v>65</v>
      </c>
      <c r="Y11">
        <v>341</v>
      </c>
      <c r="Z11">
        <v>78.752883999999995</v>
      </c>
      <c r="AA11" t="s">
        <v>198</v>
      </c>
      <c r="AB11">
        <v>656</v>
      </c>
      <c r="AC11">
        <v>341</v>
      </c>
      <c r="AD11">
        <v>78.752883999999995</v>
      </c>
      <c r="AE11" t="s">
        <v>236</v>
      </c>
      <c r="AF11">
        <v>312</v>
      </c>
      <c r="AG11">
        <v>341</v>
      </c>
      <c r="AH11">
        <v>78.752883999999995</v>
      </c>
      <c r="AI11" t="s">
        <v>163</v>
      </c>
      <c r="AJ11">
        <v>40</v>
      </c>
      <c r="AK11">
        <v>342</v>
      </c>
      <c r="AL11">
        <v>78.983829999999998</v>
      </c>
      <c r="AM11" t="s">
        <v>864</v>
      </c>
      <c r="AN11">
        <v>282</v>
      </c>
      <c r="AO11">
        <v>342</v>
      </c>
      <c r="AP11">
        <v>78.983829999999998</v>
      </c>
    </row>
    <row r="12" spans="1:42">
      <c r="A12" t="s">
        <v>497</v>
      </c>
      <c r="B12">
        <f>IF(C12 = GroundTruth!B12, 1, 0)</f>
        <v>1</v>
      </c>
      <c r="C12" t="s">
        <v>369</v>
      </c>
      <c r="D12">
        <v>381</v>
      </c>
      <c r="E12">
        <v>21</v>
      </c>
      <c r="F12">
        <v>42.857143000000001</v>
      </c>
      <c r="G12" t="s">
        <v>369</v>
      </c>
      <c r="H12">
        <v>381</v>
      </c>
      <c r="I12">
        <v>21</v>
      </c>
      <c r="J12">
        <v>42.857143000000001</v>
      </c>
      <c r="K12" t="s">
        <v>535</v>
      </c>
      <c r="L12">
        <v>126</v>
      </c>
      <c r="M12">
        <v>25</v>
      </c>
      <c r="N12">
        <v>51.020409999999998</v>
      </c>
      <c r="O12" t="s">
        <v>892</v>
      </c>
      <c r="P12">
        <v>314</v>
      </c>
      <c r="Q12">
        <v>25</v>
      </c>
      <c r="R12">
        <v>51.020409999999998</v>
      </c>
      <c r="S12" t="s">
        <v>442</v>
      </c>
      <c r="T12">
        <v>134</v>
      </c>
      <c r="U12">
        <v>26</v>
      </c>
      <c r="V12">
        <v>53.061222000000001</v>
      </c>
      <c r="W12" t="s">
        <v>236</v>
      </c>
      <c r="X12">
        <v>211</v>
      </c>
      <c r="Y12">
        <v>26</v>
      </c>
      <c r="Z12">
        <v>53.061222000000001</v>
      </c>
      <c r="AA12" t="s">
        <v>198</v>
      </c>
      <c r="AB12">
        <v>532</v>
      </c>
      <c r="AC12">
        <v>26</v>
      </c>
      <c r="AD12">
        <v>53.061222000000001</v>
      </c>
      <c r="AE12" t="s">
        <v>370</v>
      </c>
      <c r="AF12">
        <v>167</v>
      </c>
      <c r="AG12">
        <v>26</v>
      </c>
      <c r="AH12">
        <v>53.061222000000001</v>
      </c>
      <c r="AI12" t="s">
        <v>154</v>
      </c>
      <c r="AJ12">
        <v>321</v>
      </c>
      <c r="AK12">
        <v>26</v>
      </c>
      <c r="AL12">
        <v>53.061222000000001</v>
      </c>
      <c r="AM12" t="s">
        <v>105</v>
      </c>
      <c r="AN12">
        <v>53</v>
      </c>
      <c r="AO12">
        <v>27</v>
      </c>
      <c r="AP12">
        <v>55.102040000000002</v>
      </c>
    </row>
    <row r="13" spans="1:42">
      <c r="A13" t="s">
        <v>501</v>
      </c>
      <c r="B13">
        <f>IF(C13 = GroundTruth!B13, 1, 0)</f>
        <v>0</v>
      </c>
      <c r="C13" t="s">
        <v>83</v>
      </c>
      <c r="D13">
        <v>375</v>
      </c>
      <c r="E13">
        <v>98</v>
      </c>
      <c r="F13">
        <v>62.420380000000002</v>
      </c>
      <c r="G13" t="s">
        <v>535</v>
      </c>
      <c r="H13">
        <v>126</v>
      </c>
      <c r="I13">
        <v>99</v>
      </c>
      <c r="J13">
        <v>63.057327000000001</v>
      </c>
      <c r="K13" t="s">
        <v>495</v>
      </c>
      <c r="L13">
        <v>226</v>
      </c>
      <c r="M13">
        <v>100</v>
      </c>
      <c r="N13">
        <v>63.694267000000004</v>
      </c>
      <c r="O13" t="s">
        <v>793</v>
      </c>
      <c r="P13">
        <v>31</v>
      </c>
      <c r="Q13">
        <v>101</v>
      </c>
      <c r="R13">
        <v>64.331209999999999</v>
      </c>
      <c r="S13" t="s">
        <v>193</v>
      </c>
      <c r="T13">
        <v>56</v>
      </c>
      <c r="U13">
        <v>102</v>
      </c>
      <c r="V13">
        <v>64.968149999999994</v>
      </c>
      <c r="W13" t="s">
        <v>442</v>
      </c>
      <c r="X13">
        <v>134</v>
      </c>
      <c r="Y13">
        <v>102</v>
      </c>
      <c r="Z13">
        <v>64.968149999999994</v>
      </c>
      <c r="AA13" t="s">
        <v>105</v>
      </c>
      <c r="AB13">
        <v>53</v>
      </c>
      <c r="AC13">
        <v>103</v>
      </c>
      <c r="AD13">
        <v>65.605095000000006</v>
      </c>
      <c r="AE13" t="s">
        <v>105</v>
      </c>
      <c r="AF13">
        <v>54</v>
      </c>
      <c r="AG13">
        <v>103</v>
      </c>
      <c r="AH13">
        <v>65.605095000000006</v>
      </c>
      <c r="AI13" t="s">
        <v>193</v>
      </c>
      <c r="AJ13">
        <v>56</v>
      </c>
      <c r="AK13">
        <v>103</v>
      </c>
      <c r="AL13">
        <v>65.605095000000006</v>
      </c>
      <c r="AM13" t="s">
        <v>451</v>
      </c>
      <c r="AN13">
        <v>122</v>
      </c>
      <c r="AO13">
        <v>103</v>
      </c>
      <c r="AP13">
        <v>65.605095000000006</v>
      </c>
    </row>
    <row r="14" spans="1:42">
      <c r="A14" t="s">
        <v>505</v>
      </c>
      <c r="B14">
        <f>IF(C14 = GroundTruth!B14, 1, 0)</f>
        <v>0</v>
      </c>
      <c r="C14" t="s">
        <v>433</v>
      </c>
      <c r="D14">
        <v>235</v>
      </c>
      <c r="E14">
        <v>29</v>
      </c>
      <c r="F14">
        <v>53.703699999999998</v>
      </c>
      <c r="G14" t="s">
        <v>155</v>
      </c>
      <c r="H14">
        <v>492</v>
      </c>
      <c r="I14">
        <v>30</v>
      </c>
      <c r="J14">
        <v>55.555557</v>
      </c>
      <c r="K14" t="s">
        <v>136</v>
      </c>
      <c r="L14">
        <v>747</v>
      </c>
      <c r="M14">
        <v>31</v>
      </c>
      <c r="N14">
        <v>57.407409999999999</v>
      </c>
      <c r="O14" t="s">
        <v>242</v>
      </c>
      <c r="P14">
        <v>171</v>
      </c>
      <c r="Q14">
        <v>31</v>
      </c>
      <c r="R14">
        <v>57.407409999999999</v>
      </c>
      <c r="S14" t="s">
        <v>589</v>
      </c>
      <c r="T14">
        <v>25</v>
      </c>
      <c r="U14">
        <v>31</v>
      </c>
      <c r="V14">
        <v>57.407409999999999</v>
      </c>
      <c r="W14" t="s">
        <v>884</v>
      </c>
      <c r="X14">
        <v>28</v>
      </c>
      <c r="Y14">
        <v>31</v>
      </c>
      <c r="Z14">
        <v>57.407409999999999</v>
      </c>
      <c r="AA14" t="s">
        <v>518</v>
      </c>
      <c r="AB14">
        <v>55</v>
      </c>
      <c r="AC14">
        <v>31</v>
      </c>
      <c r="AD14">
        <v>57.407409999999999</v>
      </c>
      <c r="AE14" t="s">
        <v>592</v>
      </c>
      <c r="AF14">
        <v>34</v>
      </c>
      <c r="AG14">
        <v>31</v>
      </c>
      <c r="AH14">
        <v>57.407409999999999</v>
      </c>
      <c r="AI14" t="s">
        <v>411</v>
      </c>
      <c r="AJ14">
        <v>219</v>
      </c>
      <c r="AK14">
        <v>31</v>
      </c>
      <c r="AL14">
        <v>57.407409999999999</v>
      </c>
      <c r="AM14" t="s">
        <v>423</v>
      </c>
      <c r="AN14">
        <v>233</v>
      </c>
      <c r="AO14">
        <v>31</v>
      </c>
      <c r="AP14">
        <v>57.407409999999999</v>
      </c>
    </row>
    <row r="15" spans="1:42">
      <c r="A15" t="s">
        <v>508</v>
      </c>
      <c r="B15">
        <f>IF(C15 = GroundTruth!B15, 1, 0)</f>
        <v>0</v>
      </c>
      <c r="C15" t="s">
        <v>879</v>
      </c>
      <c r="D15">
        <v>121</v>
      </c>
      <c r="E15">
        <v>42</v>
      </c>
      <c r="F15">
        <v>60.000003999999997</v>
      </c>
      <c r="G15" t="s">
        <v>861</v>
      </c>
      <c r="H15">
        <v>564</v>
      </c>
      <c r="I15">
        <v>42</v>
      </c>
      <c r="J15">
        <v>60.000003999999997</v>
      </c>
      <c r="K15" t="s">
        <v>370</v>
      </c>
      <c r="L15">
        <v>167</v>
      </c>
      <c r="M15">
        <v>42</v>
      </c>
      <c r="N15">
        <v>60.000003999999997</v>
      </c>
      <c r="O15" t="s">
        <v>511</v>
      </c>
      <c r="P15">
        <v>258</v>
      </c>
      <c r="Q15">
        <v>42</v>
      </c>
      <c r="R15">
        <v>60.000003999999997</v>
      </c>
      <c r="S15" t="s">
        <v>504</v>
      </c>
      <c r="T15">
        <v>205</v>
      </c>
      <c r="U15">
        <v>43</v>
      </c>
      <c r="V15">
        <v>61.428570000000001</v>
      </c>
      <c r="W15" t="s">
        <v>805</v>
      </c>
      <c r="X15">
        <v>256</v>
      </c>
      <c r="Y15">
        <v>43</v>
      </c>
      <c r="Z15">
        <v>61.428570000000001</v>
      </c>
      <c r="AA15" t="s">
        <v>198</v>
      </c>
      <c r="AB15">
        <v>140</v>
      </c>
      <c r="AC15">
        <v>43</v>
      </c>
      <c r="AD15">
        <v>61.428570000000001</v>
      </c>
      <c r="AE15" t="s">
        <v>337</v>
      </c>
      <c r="AF15">
        <v>628</v>
      </c>
      <c r="AG15">
        <v>43</v>
      </c>
      <c r="AH15">
        <v>61.428570000000001</v>
      </c>
      <c r="AI15" t="s">
        <v>688</v>
      </c>
      <c r="AJ15">
        <v>63</v>
      </c>
      <c r="AK15">
        <v>44</v>
      </c>
      <c r="AL15">
        <v>62.857143000000001</v>
      </c>
      <c r="AM15" t="s">
        <v>426</v>
      </c>
      <c r="AN15">
        <v>11</v>
      </c>
      <c r="AO15">
        <v>44</v>
      </c>
      <c r="AP15">
        <v>62.857143000000001</v>
      </c>
    </row>
    <row r="16" spans="1:42">
      <c r="A16" t="s">
        <v>191</v>
      </c>
      <c r="B16">
        <f>IF(C16 = GroundTruth!B16, 1, 0)</f>
        <v>0</v>
      </c>
      <c r="C16" t="s">
        <v>108</v>
      </c>
      <c r="D16">
        <v>250</v>
      </c>
      <c r="E16">
        <v>108</v>
      </c>
      <c r="F16">
        <v>63.529415</v>
      </c>
      <c r="G16" t="s">
        <v>472</v>
      </c>
      <c r="H16">
        <v>87</v>
      </c>
      <c r="I16">
        <v>109</v>
      </c>
      <c r="J16">
        <v>64.117644999999996</v>
      </c>
      <c r="K16" t="s">
        <v>831</v>
      </c>
      <c r="L16">
        <v>29</v>
      </c>
      <c r="M16">
        <v>110</v>
      </c>
      <c r="N16">
        <v>64.705889999999997</v>
      </c>
      <c r="O16" t="s">
        <v>730</v>
      </c>
      <c r="P16">
        <v>94</v>
      </c>
      <c r="Q16">
        <v>111</v>
      </c>
      <c r="R16">
        <v>65.294110000000003</v>
      </c>
      <c r="S16" t="s">
        <v>548</v>
      </c>
      <c r="T16">
        <v>3</v>
      </c>
      <c r="U16">
        <v>111</v>
      </c>
      <c r="V16">
        <v>65.294110000000003</v>
      </c>
      <c r="W16" t="s">
        <v>831</v>
      </c>
      <c r="X16">
        <v>29</v>
      </c>
      <c r="Y16">
        <v>112</v>
      </c>
      <c r="Z16">
        <v>65.882355000000004</v>
      </c>
      <c r="AA16" t="s">
        <v>108</v>
      </c>
      <c r="AB16">
        <v>250</v>
      </c>
      <c r="AC16">
        <v>112</v>
      </c>
      <c r="AD16">
        <v>65.882355000000004</v>
      </c>
      <c r="AE16" t="s">
        <v>215</v>
      </c>
      <c r="AF16">
        <v>180</v>
      </c>
      <c r="AG16">
        <v>112</v>
      </c>
      <c r="AH16">
        <v>65.882355000000004</v>
      </c>
      <c r="AI16" t="s">
        <v>353</v>
      </c>
      <c r="AJ16">
        <v>204</v>
      </c>
      <c r="AK16">
        <v>113</v>
      </c>
      <c r="AL16">
        <v>66.470590000000001</v>
      </c>
      <c r="AM16" t="s">
        <v>196</v>
      </c>
      <c r="AN16">
        <v>87</v>
      </c>
      <c r="AO16">
        <v>113</v>
      </c>
      <c r="AP16">
        <v>66.470590000000001</v>
      </c>
    </row>
    <row r="17" spans="1:42">
      <c r="A17" t="s">
        <v>517</v>
      </c>
      <c r="B17">
        <f>IF(C17 = GroundTruth!B17, 1, 0)</f>
        <v>0</v>
      </c>
      <c r="C17" t="s">
        <v>783</v>
      </c>
      <c r="D17">
        <v>292</v>
      </c>
      <c r="E17">
        <v>18</v>
      </c>
      <c r="F17">
        <v>51.428573999999998</v>
      </c>
      <c r="G17" t="s">
        <v>893</v>
      </c>
      <c r="H17">
        <v>334</v>
      </c>
      <c r="I17">
        <v>18</v>
      </c>
      <c r="J17">
        <v>51.428573999999998</v>
      </c>
      <c r="K17" t="s">
        <v>894</v>
      </c>
      <c r="L17">
        <v>7</v>
      </c>
      <c r="M17">
        <v>18</v>
      </c>
      <c r="N17">
        <v>51.428573999999998</v>
      </c>
      <c r="O17" t="s">
        <v>895</v>
      </c>
      <c r="P17">
        <v>44</v>
      </c>
      <c r="Q17">
        <v>18</v>
      </c>
      <c r="R17">
        <v>51.428573999999998</v>
      </c>
      <c r="S17" t="s">
        <v>314</v>
      </c>
      <c r="T17">
        <v>68</v>
      </c>
      <c r="U17">
        <v>18</v>
      </c>
      <c r="V17">
        <v>51.428573999999998</v>
      </c>
      <c r="W17" t="s">
        <v>896</v>
      </c>
      <c r="X17">
        <v>420</v>
      </c>
      <c r="Y17">
        <v>18</v>
      </c>
      <c r="Z17">
        <v>51.428573999999998</v>
      </c>
      <c r="AA17" t="s">
        <v>683</v>
      </c>
      <c r="AB17">
        <v>488</v>
      </c>
      <c r="AC17">
        <v>18</v>
      </c>
      <c r="AD17">
        <v>51.428573999999998</v>
      </c>
      <c r="AE17" t="s">
        <v>683</v>
      </c>
      <c r="AF17">
        <v>488</v>
      </c>
      <c r="AG17">
        <v>18</v>
      </c>
      <c r="AH17">
        <v>51.428573999999998</v>
      </c>
      <c r="AI17" t="s">
        <v>234</v>
      </c>
      <c r="AJ17">
        <v>201</v>
      </c>
      <c r="AK17">
        <v>18</v>
      </c>
      <c r="AL17">
        <v>51.428573999999998</v>
      </c>
      <c r="AM17" t="s">
        <v>234</v>
      </c>
      <c r="AN17">
        <v>201</v>
      </c>
      <c r="AO17">
        <v>18</v>
      </c>
      <c r="AP17">
        <v>51.428573999999998</v>
      </c>
    </row>
    <row r="18" spans="1:42">
      <c r="A18" t="s">
        <v>524</v>
      </c>
      <c r="B18">
        <f>IF(C18 = GroundTruth!B18, 1, 0)</f>
        <v>1</v>
      </c>
      <c r="C18" t="s">
        <v>525</v>
      </c>
      <c r="D18">
        <v>523</v>
      </c>
      <c r="E18">
        <v>33</v>
      </c>
      <c r="F18">
        <v>52.380955</v>
      </c>
      <c r="G18" t="s">
        <v>442</v>
      </c>
      <c r="H18">
        <v>134</v>
      </c>
      <c r="I18">
        <v>37</v>
      </c>
      <c r="J18">
        <v>58.730159999999998</v>
      </c>
      <c r="K18" t="s">
        <v>732</v>
      </c>
      <c r="L18">
        <v>534</v>
      </c>
      <c r="M18">
        <v>37</v>
      </c>
      <c r="N18">
        <v>58.730159999999998</v>
      </c>
      <c r="O18" t="s">
        <v>413</v>
      </c>
      <c r="P18">
        <v>212</v>
      </c>
      <c r="Q18">
        <v>37</v>
      </c>
      <c r="R18">
        <v>58.730159999999998</v>
      </c>
      <c r="S18" t="s">
        <v>442</v>
      </c>
      <c r="T18">
        <v>134</v>
      </c>
      <c r="U18">
        <v>38</v>
      </c>
      <c r="V18">
        <v>60.317462999999996</v>
      </c>
      <c r="W18" t="s">
        <v>346</v>
      </c>
      <c r="X18">
        <v>96</v>
      </c>
      <c r="Y18">
        <v>38</v>
      </c>
      <c r="Z18">
        <v>60.317462999999996</v>
      </c>
      <c r="AA18" t="s">
        <v>647</v>
      </c>
      <c r="AB18">
        <v>583</v>
      </c>
      <c r="AC18">
        <v>38</v>
      </c>
      <c r="AD18">
        <v>60.317462999999996</v>
      </c>
      <c r="AE18" t="s">
        <v>232</v>
      </c>
      <c r="AF18">
        <v>585</v>
      </c>
      <c r="AG18">
        <v>38</v>
      </c>
      <c r="AH18">
        <v>60.317462999999996</v>
      </c>
      <c r="AI18" t="s">
        <v>897</v>
      </c>
      <c r="AJ18">
        <v>695</v>
      </c>
      <c r="AK18">
        <v>38</v>
      </c>
      <c r="AL18">
        <v>60.317462999999996</v>
      </c>
      <c r="AM18" t="s">
        <v>529</v>
      </c>
      <c r="AN18">
        <v>548</v>
      </c>
      <c r="AO18">
        <v>38</v>
      </c>
      <c r="AP18">
        <v>60.317462999999996</v>
      </c>
    </row>
    <row r="19" spans="1:42">
      <c r="A19" t="s">
        <v>532</v>
      </c>
      <c r="B19">
        <f>IF(C19 = GroundTruth!B19, 1, 0)</f>
        <v>1</v>
      </c>
      <c r="C19" t="s">
        <v>104</v>
      </c>
      <c r="D19">
        <v>129</v>
      </c>
      <c r="E19">
        <v>33</v>
      </c>
      <c r="F19">
        <v>51.5625</v>
      </c>
      <c r="G19" t="s">
        <v>104</v>
      </c>
      <c r="H19">
        <v>320</v>
      </c>
      <c r="I19">
        <v>33</v>
      </c>
      <c r="J19">
        <v>51.5625</v>
      </c>
      <c r="K19" t="s">
        <v>762</v>
      </c>
      <c r="L19">
        <v>32</v>
      </c>
      <c r="M19">
        <v>36</v>
      </c>
      <c r="N19">
        <v>56.25</v>
      </c>
      <c r="O19" t="s">
        <v>353</v>
      </c>
      <c r="P19">
        <v>204</v>
      </c>
      <c r="Q19">
        <v>36</v>
      </c>
      <c r="R19">
        <v>56.25</v>
      </c>
      <c r="S19" t="s">
        <v>444</v>
      </c>
      <c r="T19">
        <v>45</v>
      </c>
      <c r="U19">
        <v>36</v>
      </c>
      <c r="V19">
        <v>56.25</v>
      </c>
      <c r="W19" t="s">
        <v>848</v>
      </c>
      <c r="X19">
        <v>79</v>
      </c>
      <c r="Y19">
        <v>36</v>
      </c>
      <c r="Z19">
        <v>56.25</v>
      </c>
      <c r="AA19" t="s">
        <v>849</v>
      </c>
      <c r="AB19">
        <v>366</v>
      </c>
      <c r="AC19">
        <v>36</v>
      </c>
      <c r="AD19">
        <v>56.25</v>
      </c>
      <c r="AE19" t="s">
        <v>491</v>
      </c>
      <c r="AF19">
        <v>340</v>
      </c>
      <c r="AG19">
        <v>36</v>
      </c>
      <c r="AH19">
        <v>56.25</v>
      </c>
      <c r="AI19" t="s">
        <v>210</v>
      </c>
      <c r="AJ19">
        <v>206</v>
      </c>
      <c r="AK19">
        <v>37</v>
      </c>
      <c r="AL19">
        <v>57.8125</v>
      </c>
      <c r="AM19" t="s">
        <v>474</v>
      </c>
      <c r="AN19">
        <v>47</v>
      </c>
      <c r="AO19">
        <v>37</v>
      </c>
      <c r="AP19">
        <v>57.8125</v>
      </c>
    </row>
    <row r="20" spans="1:42">
      <c r="A20" t="s">
        <v>534</v>
      </c>
      <c r="B20">
        <f>IF(C20 = GroundTruth!B20, 1, 0)</f>
        <v>1</v>
      </c>
      <c r="C20" t="s">
        <v>105</v>
      </c>
      <c r="D20">
        <v>54</v>
      </c>
      <c r="E20">
        <v>162</v>
      </c>
      <c r="F20">
        <v>62.068961999999999</v>
      </c>
      <c r="G20" t="s">
        <v>300</v>
      </c>
      <c r="H20">
        <v>221</v>
      </c>
      <c r="I20">
        <v>163</v>
      </c>
      <c r="J20">
        <v>62.452106000000001</v>
      </c>
      <c r="K20" t="s">
        <v>105</v>
      </c>
      <c r="L20">
        <v>53</v>
      </c>
      <c r="M20">
        <v>163</v>
      </c>
      <c r="N20">
        <v>62.452106000000001</v>
      </c>
      <c r="O20" t="s">
        <v>772</v>
      </c>
      <c r="P20">
        <v>415</v>
      </c>
      <c r="Q20">
        <v>164</v>
      </c>
      <c r="R20">
        <v>62.835247000000003</v>
      </c>
      <c r="S20" t="s">
        <v>699</v>
      </c>
      <c r="T20">
        <v>630</v>
      </c>
      <c r="U20">
        <v>164</v>
      </c>
      <c r="V20">
        <v>62.835247000000003</v>
      </c>
      <c r="W20" t="s">
        <v>788</v>
      </c>
      <c r="X20">
        <v>221</v>
      </c>
      <c r="Y20">
        <v>164</v>
      </c>
      <c r="Z20">
        <v>62.835247000000003</v>
      </c>
      <c r="AA20" t="s">
        <v>788</v>
      </c>
      <c r="AB20">
        <v>221</v>
      </c>
      <c r="AC20">
        <v>165</v>
      </c>
      <c r="AD20">
        <v>63.218389999999999</v>
      </c>
      <c r="AE20" t="s">
        <v>463</v>
      </c>
      <c r="AF20">
        <v>792</v>
      </c>
      <c r="AG20">
        <v>165</v>
      </c>
      <c r="AH20">
        <v>63.218389999999999</v>
      </c>
      <c r="AI20" t="s">
        <v>853</v>
      </c>
      <c r="AJ20">
        <v>115</v>
      </c>
      <c r="AK20">
        <v>166</v>
      </c>
      <c r="AL20">
        <v>63.601529999999997</v>
      </c>
      <c r="AM20" t="s">
        <v>6</v>
      </c>
      <c r="AN20">
        <v>31</v>
      </c>
      <c r="AO20">
        <v>166</v>
      </c>
      <c r="AP20">
        <v>63.601529999999997</v>
      </c>
    </row>
    <row r="21" spans="1:42">
      <c r="A21" t="s">
        <v>540</v>
      </c>
      <c r="B21">
        <f>IF(C21 = GroundTruth!B21, 1, 0)</f>
        <v>1</v>
      </c>
      <c r="C21" t="s">
        <v>106</v>
      </c>
      <c r="D21">
        <v>105</v>
      </c>
      <c r="E21">
        <v>20</v>
      </c>
      <c r="F21">
        <v>50</v>
      </c>
      <c r="G21" t="s">
        <v>314</v>
      </c>
      <c r="H21">
        <v>68</v>
      </c>
      <c r="I21">
        <v>22</v>
      </c>
      <c r="J21">
        <v>55</v>
      </c>
      <c r="K21" t="s">
        <v>898</v>
      </c>
      <c r="L21">
        <v>120</v>
      </c>
      <c r="M21">
        <v>22</v>
      </c>
      <c r="N21">
        <v>55</v>
      </c>
      <c r="O21" t="s">
        <v>780</v>
      </c>
      <c r="P21">
        <v>187</v>
      </c>
      <c r="Q21">
        <v>22</v>
      </c>
      <c r="R21">
        <v>55</v>
      </c>
      <c r="S21" t="s">
        <v>780</v>
      </c>
      <c r="T21">
        <v>187</v>
      </c>
      <c r="U21">
        <v>23</v>
      </c>
      <c r="V21">
        <v>57.5</v>
      </c>
      <c r="W21" t="s">
        <v>413</v>
      </c>
      <c r="X21">
        <v>212</v>
      </c>
      <c r="Y21">
        <v>23</v>
      </c>
      <c r="Z21">
        <v>57.5</v>
      </c>
      <c r="AA21" t="s">
        <v>238</v>
      </c>
      <c r="AB21">
        <v>813</v>
      </c>
      <c r="AC21">
        <v>23</v>
      </c>
      <c r="AD21">
        <v>57.5</v>
      </c>
      <c r="AE21" t="s">
        <v>899</v>
      </c>
      <c r="AF21">
        <v>50</v>
      </c>
      <c r="AG21">
        <v>23</v>
      </c>
      <c r="AH21">
        <v>57.5</v>
      </c>
      <c r="AI21" t="s">
        <v>900</v>
      </c>
      <c r="AJ21">
        <v>438</v>
      </c>
      <c r="AK21">
        <v>23</v>
      </c>
      <c r="AL21">
        <v>57.5</v>
      </c>
      <c r="AM21" t="s">
        <v>846</v>
      </c>
      <c r="AN21">
        <v>271</v>
      </c>
      <c r="AO21">
        <v>23</v>
      </c>
      <c r="AP21">
        <v>57.5</v>
      </c>
    </row>
    <row r="22" spans="1:42">
      <c r="A22" t="s">
        <v>544</v>
      </c>
      <c r="B22">
        <f>IF(C22 = GroundTruth!B22, 1, 0)</f>
        <v>0</v>
      </c>
      <c r="C22" t="s">
        <v>842</v>
      </c>
      <c r="D22">
        <v>1</v>
      </c>
      <c r="E22">
        <v>90</v>
      </c>
      <c r="F22">
        <v>68.181815999999998</v>
      </c>
      <c r="G22" t="s">
        <v>144</v>
      </c>
      <c r="H22">
        <v>275</v>
      </c>
      <c r="I22">
        <v>91</v>
      </c>
      <c r="J22">
        <v>68.939390000000003</v>
      </c>
      <c r="K22" t="s">
        <v>267</v>
      </c>
      <c r="L22">
        <v>276</v>
      </c>
      <c r="M22">
        <v>91</v>
      </c>
      <c r="N22">
        <v>68.939390000000003</v>
      </c>
      <c r="O22" t="s">
        <v>106</v>
      </c>
      <c r="P22">
        <v>105</v>
      </c>
      <c r="Q22">
        <v>92</v>
      </c>
      <c r="R22">
        <v>69.696969999999993</v>
      </c>
      <c r="S22" t="s">
        <v>699</v>
      </c>
      <c r="T22">
        <v>421</v>
      </c>
      <c r="U22">
        <v>92</v>
      </c>
      <c r="V22">
        <v>69.696969999999993</v>
      </c>
      <c r="W22" t="s">
        <v>343</v>
      </c>
      <c r="X22">
        <v>637</v>
      </c>
      <c r="Y22">
        <v>92</v>
      </c>
      <c r="Z22">
        <v>69.696969999999993</v>
      </c>
      <c r="AA22" t="s">
        <v>294</v>
      </c>
      <c r="AB22">
        <v>189</v>
      </c>
      <c r="AC22">
        <v>92</v>
      </c>
      <c r="AD22">
        <v>69.696969999999993</v>
      </c>
      <c r="AE22" t="s">
        <v>661</v>
      </c>
      <c r="AF22">
        <v>213</v>
      </c>
      <c r="AG22">
        <v>92</v>
      </c>
      <c r="AH22">
        <v>69.696969999999993</v>
      </c>
      <c r="AI22" t="s">
        <v>515</v>
      </c>
      <c r="AJ22">
        <v>222</v>
      </c>
      <c r="AK22">
        <v>92</v>
      </c>
      <c r="AL22">
        <v>69.696969999999993</v>
      </c>
      <c r="AM22" t="s">
        <v>683</v>
      </c>
      <c r="AN22">
        <v>488</v>
      </c>
      <c r="AO22">
        <v>93</v>
      </c>
      <c r="AP22">
        <v>70.454543999999999</v>
      </c>
    </row>
    <row r="23" spans="1:42">
      <c r="A23" t="s">
        <v>547</v>
      </c>
      <c r="B23">
        <f>IF(C23 = GroundTruth!B23, 1, 0)</f>
        <v>0</v>
      </c>
      <c r="C23" t="s">
        <v>835</v>
      </c>
      <c r="D23">
        <v>561</v>
      </c>
      <c r="E23">
        <v>63</v>
      </c>
      <c r="F23">
        <v>64.948449999999994</v>
      </c>
      <c r="G23" t="s">
        <v>444</v>
      </c>
      <c r="H23">
        <v>45</v>
      </c>
      <c r="I23">
        <v>64</v>
      </c>
      <c r="J23">
        <v>65.979380000000006</v>
      </c>
      <c r="K23" t="s">
        <v>878</v>
      </c>
      <c r="L23">
        <v>295</v>
      </c>
      <c r="M23">
        <v>64</v>
      </c>
      <c r="N23">
        <v>65.979380000000006</v>
      </c>
      <c r="O23" t="s">
        <v>196</v>
      </c>
      <c r="P23">
        <v>87</v>
      </c>
      <c r="Q23">
        <v>64</v>
      </c>
      <c r="R23">
        <v>65.979380000000006</v>
      </c>
      <c r="S23" t="s">
        <v>732</v>
      </c>
      <c r="T23">
        <v>534</v>
      </c>
      <c r="U23">
        <v>64</v>
      </c>
      <c r="V23">
        <v>65.979380000000006</v>
      </c>
      <c r="W23" t="s">
        <v>188</v>
      </c>
      <c r="X23">
        <v>698</v>
      </c>
      <c r="Y23">
        <v>64</v>
      </c>
      <c r="Z23">
        <v>65.979380000000006</v>
      </c>
      <c r="AA23" t="s">
        <v>188</v>
      </c>
      <c r="AB23">
        <v>300</v>
      </c>
      <c r="AC23">
        <v>64</v>
      </c>
      <c r="AD23">
        <v>65.979380000000006</v>
      </c>
      <c r="AE23" t="s">
        <v>188</v>
      </c>
      <c r="AF23">
        <v>300</v>
      </c>
      <c r="AG23">
        <v>64</v>
      </c>
      <c r="AH23">
        <v>65.979380000000006</v>
      </c>
      <c r="AI23" t="s">
        <v>828</v>
      </c>
      <c r="AJ23">
        <v>696</v>
      </c>
      <c r="AK23">
        <v>65</v>
      </c>
      <c r="AL23">
        <v>67.010310000000004</v>
      </c>
      <c r="AM23" t="s">
        <v>901</v>
      </c>
      <c r="AN23">
        <v>742</v>
      </c>
      <c r="AO23">
        <v>65</v>
      </c>
      <c r="AP23">
        <v>67.010310000000004</v>
      </c>
    </row>
    <row r="24" spans="1:42">
      <c r="A24" t="s">
        <v>550</v>
      </c>
      <c r="B24">
        <f>IF(C24 = GroundTruth!B24, 1, 0)</f>
        <v>1</v>
      </c>
      <c r="C24" t="s">
        <v>108</v>
      </c>
      <c r="D24">
        <v>250</v>
      </c>
      <c r="E24">
        <v>65</v>
      </c>
      <c r="F24">
        <v>55.084747</v>
      </c>
      <c r="G24" t="s">
        <v>108</v>
      </c>
      <c r="H24">
        <v>250</v>
      </c>
      <c r="I24">
        <v>69</v>
      </c>
      <c r="J24">
        <v>58.474575000000002</v>
      </c>
      <c r="K24" t="s">
        <v>239</v>
      </c>
      <c r="L24">
        <v>387</v>
      </c>
      <c r="M24">
        <v>69</v>
      </c>
      <c r="N24">
        <v>58.474575000000002</v>
      </c>
      <c r="O24" t="s">
        <v>613</v>
      </c>
      <c r="P24">
        <v>353</v>
      </c>
      <c r="Q24">
        <v>69</v>
      </c>
      <c r="R24">
        <v>58.474575000000002</v>
      </c>
      <c r="S24" t="s">
        <v>239</v>
      </c>
      <c r="T24">
        <v>387</v>
      </c>
      <c r="U24">
        <v>70</v>
      </c>
      <c r="V24">
        <v>59.322037000000002</v>
      </c>
      <c r="W24" t="s">
        <v>564</v>
      </c>
      <c r="X24">
        <v>202</v>
      </c>
      <c r="Y24">
        <v>70</v>
      </c>
      <c r="Z24">
        <v>59.322037000000002</v>
      </c>
      <c r="AA24" t="s">
        <v>194</v>
      </c>
      <c r="AB24">
        <v>755</v>
      </c>
      <c r="AC24">
        <v>70</v>
      </c>
      <c r="AD24">
        <v>59.322037000000002</v>
      </c>
      <c r="AE24" t="s">
        <v>661</v>
      </c>
      <c r="AF24">
        <v>213</v>
      </c>
      <c r="AG24">
        <v>70</v>
      </c>
      <c r="AH24">
        <v>59.322037000000002</v>
      </c>
      <c r="AI24" t="s">
        <v>261</v>
      </c>
      <c r="AJ24">
        <v>251</v>
      </c>
      <c r="AK24">
        <v>71</v>
      </c>
      <c r="AL24">
        <v>60.169494999999998</v>
      </c>
      <c r="AM24" t="s">
        <v>902</v>
      </c>
      <c r="AN24">
        <v>134</v>
      </c>
      <c r="AO24">
        <v>71</v>
      </c>
      <c r="AP24">
        <v>60.169494999999998</v>
      </c>
    </row>
    <row r="25" spans="1:42">
      <c r="A25" t="s">
        <v>551</v>
      </c>
      <c r="B25">
        <f>IF(C25 = GroundTruth!B25, 1, 0)</f>
        <v>1</v>
      </c>
      <c r="C25" t="s">
        <v>552</v>
      </c>
      <c r="D25">
        <v>114</v>
      </c>
      <c r="E25">
        <v>22</v>
      </c>
      <c r="F25">
        <v>53.658540000000002</v>
      </c>
      <c r="G25" t="s">
        <v>903</v>
      </c>
      <c r="H25">
        <v>559</v>
      </c>
      <c r="I25">
        <v>23</v>
      </c>
      <c r="J25">
        <v>56.097560000000001</v>
      </c>
      <c r="K25" t="s">
        <v>210</v>
      </c>
      <c r="L25">
        <v>206</v>
      </c>
      <c r="M25">
        <v>25</v>
      </c>
      <c r="N25">
        <v>60.975613000000003</v>
      </c>
      <c r="O25" t="s">
        <v>329</v>
      </c>
      <c r="P25">
        <v>481</v>
      </c>
      <c r="Q25">
        <v>25</v>
      </c>
      <c r="R25">
        <v>60.975613000000003</v>
      </c>
      <c r="S25" t="s">
        <v>904</v>
      </c>
      <c r="T25">
        <v>601</v>
      </c>
      <c r="U25">
        <v>25</v>
      </c>
      <c r="V25">
        <v>60.975613000000003</v>
      </c>
      <c r="W25" t="s">
        <v>329</v>
      </c>
      <c r="X25">
        <v>680</v>
      </c>
      <c r="Y25">
        <v>25</v>
      </c>
      <c r="Z25">
        <v>60.975613000000003</v>
      </c>
      <c r="AA25" t="s">
        <v>666</v>
      </c>
      <c r="AB25">
        <v>771</v>
      </c>
      <c r="AC25">
        <v>25</v>
      </c>
      <c r="AD25">
        <v>60.975613000000003</v>
      </c>
      <c r="AE25" t="s">
        <v>365</v>
      </c>
      <c r="AF25">
        <v>214</v>
      </c>
      <c r="AG25">
        <v>25</v>
      </c>
      <c r="AH25">
        <v>60.975613000000003</v>
      </c>
      <c r="AI25" t="s">
        <v>143</v>
      </c>
      <c r="AJ25">
        <v>399</v>
      </c>
      <c r="AK25">
        <v>26</v>
      </c>
      <c r="AL25">
        <v>63.414634999999997</v>
      </c>
      <c r="AM25" t="s">
        <v>553</v>
      </c>
      <c r="AN25">
        <v>400</v>
      </c>
      <c r="AO25">
        <v>26</v>
      </c>
      <c r="AP25">
        <v>63.414634999999997</v>
      </c>
    </row>
    <row r="26" spans="1:42">
      <c r="A26" t="s">
        <v>556</v>
      </c>
      <c r="B26">
        <f>IF(C26 = GroundTruth!B26, 1, 0)</f>
        <v>0</v>
      </c>
      <c r="C26" t="s">
        <v>905</v>
      </c>
      <c r="D26">
        <v>75</v>
      </c>
      <c r="E26">
        <v>48</v>
      </c>
      <c r="F26">
        <v>62.33766</v>
      </c>
      <c r="G26" t="s">
        <v>906</v>
      </c>
      <c r="H26">
        <v>100</v>
      </c>
      <c r="I26">
        <v>49</v>
      </c>
      <c r="J26">
        <v>63.636364</v>
      </c>
      <c r="K26" t="s">
        <v>906</v>
      </c>
      <c r="L26">
        <v>100</v>
      </c>
      <c r="M26">
        <v>49</v>
      </c>
      <c r="N26">
        <v>63.636364</v>
      </c>
      <c r="O26" t="s">
        <v>807</v>
      </c>
      <c r="P26">
        <v>4</v>
      </c>
      <c r="Q26">
        <v>50</v>
      </c>
      <c r="R26">
        <v>64.935069999999996</v>
      </c>
      <c r="S26" t="s">
        <v>476</v>
      </c>
      <c r="T26">
        <v>153</v>
      </c>
      <c r="U26">
        <v>50</v>
      </c>
      <c r="V26">
        <v>64.935069999999996</v>
      </c>
      <c r="W26" t="s">
        <v>557</v>
      </c>
      <c r="X26">
        <v>697</v>
      </c>
      <c r="Y26">
        <v>50</v>
      </c>
      <c r="Z26">
        <v>64.935069999999996</v>
      </c>
      <c r="AA26" t="s">
        <v>247</v>
      </c>
      <c r="AB26">
        <v>302</v>
      </c>
      <c r="AC26">
        <v>50</v>
      </c>
      <c r="AD26">
        <v>64.935069999999996</v>
      </c>
      <c r="AE26" t="s">
        <v>410</v>
      </c>
      <c r="AF26">
        <v>101</v>
      </c>
      <c r="AG26">
        <v>50</v>
      </c>
      <c r="AH26">
        <v>64.935069999999996</v>
      </c>
      <c r="AI26" t="s">
        <v>876</v>
      </c>
      <c r="AJ26">
        <v>467</v>
      </c>
      <c r="AK26">
        <v>51</v>
      </c>
      <c r="AL26">
        <v>66.233765000000005</v>
      </c>
      <c r="AM26" t="s">
        <v>561</v>
      </c>
      <c r="AN26">
        <v>225</v>
      </c>
      <c r="AO26">
        <v>51</v>
      </c>
      <c r="AP26">
        <v>66.233765000000005</v>
      </c>
    </row>
    <row r="27" spans="1:42">
      <c r="A27" t="s">
        <v>565</v>
      </c>
      <c r="B27">
        <f>IF(C27 = GroundTruth!B27, 1, 0)</f>
        <v>1</v>
      </c>
      <c r="C27" t="s">
        <v>465</v>
      </c>
      <c r="D27">
        <v>515</v>
      </c>
      <c r="E27">
        <v>148</v>
      </c>
      <c r="F27">
        <v>66.666669999999996</v>
      </c>
      <c r="G27" t="s">
        <v>465</v>
      </c>
      <c r="H27">
        <v>633</v>
      </c>
      <c r="I27">
        <v>149</v>
      </c>
      <c r="J27">
        <v>67.11712</v>
      </c>
      <c r="K27" t="s">
        <v>860</v>
      </c>
      <c r="L27">
        <v>131</v>
      </c>
      <c r="M27">
        <v>160</v>
      </c>
      <c r="N27">
        <v>72.072069999999997</v>
      </c>
      <c r="O27" t="s">
        <v>211</v>
      </c>
      <c r="P27">
        <v>46</v>
      </c>
      <c r="Q27">
        <v>161</v>
      </c>
      <c r="R27">
        <v>72.52252</v>
      </c>
      <c r="S27" t="s">
        <v>299</v>
      </c>
      <c r="T27">
        <v>72</v>
      </c>
      <c r="U27">
        <v>162</v>
      </c>
      <c r="V27">
        <v>72.972970000000004</v>
      </c>
      <c r="W27" t="s">
        <v>764</v>
      </c>
      <c r="X27">
        <v>14</v>
      </c>
      <c r="Y27">
        <v>162</v>
      </c>
      <c r="Z27">
        <v>72.972970000000004</v>
      </c>
      <c r="AA27" t="s">
        <v>764</v>
      </c>
      <c r="AB27">
        <v>338</v>
      </c>
      <c r="AC27">
        <v>162</v>
      </c>
      <c r="AD27">
        <v>72.972970000000004</v>
      </c>
      <c r="AE27" t="s">
        <v>907</v>
      </c>
      <c r="AF27">
        <v>378</v>
      </c>
      <c r="AG27">
        <v>162</v>
      </c>
      <c r="AH27">
        <v>72.972970000000004</v>
      </c>
      <c r="AI27" t="s">
        <v>465</v>
      </c>
      <c r="AJ27">
        <v>515</v>
      </c>
      <c r="AK27">
        <v>163</v>
      </c>
      <c r="AL27">
        <v>73.423419999999993</v>
      </c>
      <c r="AM27" t="s">
        <v>860</v>
      </c>
      <c r="AN27">
        <v>131</v>
      </c>
      <c r="AO27">
        <v>163</v>
      </c>
      <c r="AP27">
        <v>73.423419999999993</v>
      </c>
    </row>
    <row r="28" spans="1:42">
      <c r="A28" t="s">
        <v>570</v>
      </c>
      <c r="B28">
        <f>IF(C28 = GroundTruth!B28, 1, 0)</f>
        <v>0</v>
      </c>
      <c r="C28" t="s">
        <v>908</v>
      </c>
      <c r="D28">
        <v>675</v>
      </c>
      <c r="E28">
        <v>105</v>
      </c>
      <c r="F28">
        <v>67.307689999999994</v>
      </c>
      <c r="G28" t="s">
        <v>176</v>
      </c>
      <c r="H28">
        <v>273</v>
      </c>
      <c r="I28">
        <v>106</v>
      </c>
      <c r="J28">
        <v>67.948715000000007</v>
      </c>
      <c r="K28" t="s">
        <v>704</v>
      </c>
      <c r="L28">
        <v>539</v>
      </c>
      <c r="M28">
        <v>108</v>
      </c>
      <c r="N28">
        <v>69.230773999999997</v>
      </c>
      <c r="O28" t="s">
        <v>566</v>
      </c>
      <c r="P28">
        <v>251</v>
      </c>
      <c r="Q28">
        <v>108</v>
      </c>
      <c r="R28">
        <v>69.230773999999997</v>
      </c>
      <c r="S28" t="s">
        <v>566</v>
      </c>
      <c r="T28">
        <v>251</v>
      </c>
      <c r="U28">
        <v>108</v>
      </c>
      <c r="V28">
        <v>69.230773999999997</v>
      </c>
      <c r="W28" t="s">
        <v>296</v>
      </c>
      <c r="X28">
        <v>184</v>
      </c>
      <c r="Y28">
        <v>108</v>
      </c>
      <c r="Z28">
        <v>69.230773999999997</v>
      </c>
      <c r="AA28" t="s">
        <v>909</v>
      </c>
      <c r="AB28">
        <v>11</v>
      </c>
      <c r="AC28">
        <v>108</v>
      </c>
      <c r="AD28">
        <v>69.230773999999997</v>
      </c>
      <c r="AE28" t="s">
        <v>519</v>
      </c>
      <c r="AF28">
        <v>589</v>
      </c>
      <c r="AG28">
        <v>109</v>
      </c>
      <c r="AH28">
        <v>69.871796000000003</v>
      </c>
      <c r="AI28" t="s">
        <v>634</v>
      </c>
      <c r="AJ28">
        <v>686</v>
      </c>
      <c r="AK28">
        <v>109</v>
      </c>
      <c r="AL28">
        <v>69.871796000000003</v>
      </c>
      <c r="AM28" t="s">
        <v>178</v>
      </c>
      <c r="AN28">
        <v>148</v>
      </c>
      <c r="AO28">
        <v>109</v>
      </c>
      <c r="AP28">
        <v>69.871796000000003</v>
      </c>
    </row>
    <row r="29" spans="1:42">
      <c r="A29" t="s">
        <v>576</v>
      </c>
      <c r="B29">
        <f>IF(C29 = GroundTruth!B29, 1, 0)</f>
        <v>1</v>
      </c>
      <c r="C29" t="s">
        <v>312</v>
      </c>
      <c r="D29">
        <v>71</v>
      </c>
      <c r="E29">
        <v>9</v>
      </c>
      <c r="F29">
        <v>29.032257000000001</v>
      </c>
      <c r="G29" t="s">
        <v>447</v>
      </c>
      <c r="H29">
        <v>168</v>
      </c>
      <c r="I29">
        <v>14</v>
      </c>
      <c r="J29">
        <v>45.161290000000001</v>
      </c>
      <c r="K29" t="s">
        <v>463</v>
      </c>
      <c r="L29">
        <v>33</v>
      </c>
      <c r="M29">
        <v>14</v>
      </c>
      <c r="N29">
        <v>45.161290000000001</v>
      </c>
      <c r="O29" t="s">
        <v>153</v>
      </c>
      <c r="P29">
        <v>485</v>
      </c>
      <c r="Q29">
        <v>14</v>
      </c>
      <c r="R29">
        <v>45.161290000000001</v>
      </c>
      <c r="S29" t="s">
        <v>910</v>
      </c>
      <c r="T29">
        <v>526</v>
      </c>
      <c r="U29">
        <v>14</v>
      </c>
      <c r="V29">
        <v>45.161290000000001</v>
      </c>
      <c r="W29" t="s">
        <v>911</v>
      </c>
      <c r="X29">
        <v>154</v>
      </c>
      <c r="Y29">
        <v>14</v>
      </c>
      <c r="Z29">
        <v>45.161290000000001</v>
      </c>
      <c r="AA29" t="s">
        <v>726</v>
      </c>
      <c r="AB29">
        <v>578</v>
      </c>
      <c r="AC29">
        <v>14</v>
      </c>
      <c r="AD29">
        <v>45.161290000000001</v>
      </c>
      <c r="AE29" t="s">
        <v>615</v>
      </c>
      <c r="AF29">
        <v>640</v>
      </c>
      <c r="AG29">
        <v>14</v>
      </c>
      <c r="AH29">
        <v>45.161290000000001</v>
      </c>
      <c r="AI29" t="s">
        <v>144</v>
      </c>
      <c r="AJ29">
        <v>285</v>
      </c>
      <c r="AK29">
        <v>15</v>
      </c>
      <c r="AL29">
        <v>48.387096</v>
      </c>
      <c r="AM29" t="s">
        <v>313</v>
      </c>
      <c r="AN29">
        <v>477</v>
      </c>
      <c r="AO29">
        <v>15</v>
      </c>
      <c r="AP29">
        <v>48.387096</v>
      </c>
    </row>
    <row r="30" spans="1:42">
      <c r="A30" t="s">
        <v>334</v>
      </c>
      <c r="B30">
        <f>IF(C30 = GroundTruth!B30, 1, 0)</f>
        <v>1</v>
      </c>
      <c r="C30" t="s">
        <v>335</v>
      </c>
      <c r="D30">
        <v>25</v>
      </c>
      <c r="E30">
        <v>48</v>
      </c>
      <c r="F30">
        <v>59.259259999999998</v>
      </c>
      <c r="G30" t="s">
        <v>912</v>
      </c>
      <c r="H30">
        <v>75</v>
      </c>
      <c r="I30">
        <v>51</v>
      </c>
      <c r="J30">
        <v>62.962960000000002</v>
      </c>
      <c r="K30" t="s">
        <v>913</v>
      </c>
      <c r="L30">
        <v>580</v>
      </c>
      <c r="M30">
        <v>51</v>
      </c>
      <c r="N30">
        <v>62.962960000000002</v>
      </c>
      <c r="O30" t="s">
        <v>647</v>
      </c>
      <c r="P30">
        <v>583</v>
      </c>
      <c r="Q30">
        <v>51</v>
      </c>
      <c r="R30">
        <v>62.962960000000002</v>
      </c>
      <c r="S30" t="s">
        <v>463</v>
      </c>
      <c r="T30">
        <v>793</v>
      </c>
      <c r="U30">
        <v>51</v>
      </c>
      <c r="V30">
        <v>62.962960000000002</v>
      </c>
      <c r="W30" t="s">
        <v>465</v>
      </c>
      <c r="X30">
        <v>515</v>
      </c>
      <c r="Y30">
        <v>52</v>
      </c>
      <c r="Z30">
        <v>64.197524999999999</v>
      </c>
      <c r="AA30" t="s">
        <v>302</v>
      </c>
      <c r="AB30">
        <v>563</v>
      </c>
      <c r="AC30">
        <v>52</v>
      </c>
      <c r="AD30">
        <v>64.197524999999999</v>
      </c>
      <c r="AE30" t="s">
        <v>586</v>
      </c>
      <c r="AF30">
        <v>582</v>
      </c>
      <c r="AG30">
        <v>52</v>
      </c>
      <c r="AH30">
        <v>64.197524999999999</v>
      </c>
      <c r="AI30" t="s">
        <v>338</v>
      </c>
      <c r="AJ30">
        <v>708</v>
      </c>
      <c r="AK30">
        <v>52</v>
      </c>
      <c r="AL30">
        <v>64.197524999999999</v>
      </c>
      <c r="AM30" t="s">
        <v>304</v>
      </c>
      <c r="AN30">
        <v>83</v>
      </c>
      <c r="AO30">
        <v>52</v>
      </c>
      <c r="AP30">
        <v>64.197524999999999</v>
      </c>
    </row>
    <row r="31" spans="1:42">
      <c r="A31" t="s">
        <v>583</v>
      </c>
      <c r="B31">
        <f>IF(C31 = GroundTruth!B31, 1, 0)</f>
        <v>0</v>
      </c>
      <c r="C31" t="s">
        <v>914</v>
      </c>
      <c r="D31">
        <v>429</v>
      </c>
      <c r="E31">
        <v>21</v>
      </c>
      <c r="F31">
        <v>53.846156999999998</v>
      </c>
      <c r="G31" t="s">
        <v>476</v>
      </c>
      <c r="H31">
        <v>153</v>
      </c>
      <c r="I31">
        <v>22</v>
      </c>
      <c r="J31">
        <v>56.410260000000001</v>
      </c>
      <c r="K31" t="s">
        <v>190</v>
      </c>
      <c r="L31">
        <v>185</v>
      </c>
      <c r="M31">
        <v>22</v>
      </c>
      <c r="N31">
        <v>56.410260000000001</v>
      </c>
      <c r="O31" t="s">
        <v>915</v>
      </c>
      <c r="P31">
        <v>672</v>
      </c>
      <c r="Q31">
        <v>23</v>
      </c>
      <c r="R31">
        <v>58.974359999999997</v>
      </c>
      <c r="S31" t="s">
        <v>644</v>
      </c>
      <c r="T31">
        <v>278</v>
      </c>
      <c r="U31">
        <v>23</v>
      </c>
      <c r="V31">
        <v>58.974359999999997</v>
      </c>
      <c r="W31" t="s">
        <v>664</v>
      </c>
      <c r="X31">
        <v>690</v>
      </c>
      <c r="Y31">
        <v>23</v>
      </c>
      <c r="Z31">
        <v>58.974359999999997</v>
      </c>
      <c r="AA31" t="s">
        <v>736</v>
      </c>
      <c r="AB31">
        <v>617</v>
      </c>
      <c r="AC31">
        <v>23</v>
      </c>
      <c r="AD31">
        <v>58.974359999999997</v>
      </c>
      <c r="AE31" t="s">
        <v>307</v>
      </c>
      <c r="AF31">
        <v>98</v>
      </c>
      <c r="AG31">
        <v>23</v>
      </c>
      <c r="AH31">
        <v>58.974359999999997</v>
      </c>
      <c r="AI31" t="s">
        <v>150</v>
      </c>
      <c r="AJ31">
        <v>162</v>
      </c>
      <c r="AK31">
        <v>23</v>
      </c>
      <c r="AL31">
        <v>58.974359999999997</v>
      </c>
      <c r="AM31" t="s">
        <v>789</v>
      </c>
      <c r="AN31">
        <v>30</v>
      </c>
      <c r="AO31">
        <v>23</v>
      </c>
      <c r="AP31">
        <v>58.974359999999997</v>
      </c>
    </row>
    <row r="32" spans="1:42">
      <c r="A32" t="s">
        <v>588</v>
      </c>
      <c r="B32">
        <f>IF(C32 = GroundTruth!B32, 1, 0)</f>
        <v>0</v>
      </c>
      <c r="C32" t="s">
        <v>916</v>
      </c>
      <c r="D32">
        <v>259</v>
      </c>
      <c r="E32">
        <v>85</v>
      </c>
      <c r="F32">
        <v>70.24794</v>
      </c>
      <c r="G32" t="s">
        <v>194</v>
      </c>
      <c r="H32">
        <v>112</v>
      </c>
      <c r="I32">
        <v>86</v>
      </c>
      <c r="J32">
        <v>71.074380000000005</v>
      </c>
      <c r="K32" t="s">
        <v>896</v>
      </c>
      <c r="L32">
        <v>420</v>
      </c>
      <c r="M32">
        <v>86</v>
      </c>
      <c r="N32">
        <v>71.074380000000005</v>
      </c>
      <c r="O32" t="s">
        <v>917</v>
      </c>
      <c r="P32">
        <v>716</v>
      </c>
      <c r="Q32">
        <v>86</v>
      </c>
      <c r="R32">
        <v>71.074380000000005</v>
      </c>
      <c r="S32" t="s">
        <v>332</v>
      </c>
      <c r="T32">
        <v>756</v>
      </c>
      <c r="U32">
        <v>86</v>
      </c>
      <c r="V32">
        <v>71.074380000000005</v>
      </c>
      <c r="W32" t="s">
        <v>328</v>
      </c>
      <c r="X32">
        <v>19</v>
      </c>
      <c r="Y32">
        <v>86</v>
      </c>
      <c r="Z32">
        <v>71.074380000000005</v>
      </c>
      <c r="AA32" t="s">
        <v>238</v>
      </c>
      <c r="AB32">
        <v>813</v>
      </c>
      <c r="AC32">
        <v>86</v>
      </c>
      <c r="AD32">
        <v>71.074380000000005</v>
      </c>
      <c r="AE32" t="s">
        <v>192</v>
      </c>
      <c r="AF32">
        <v>353</v>
      </c>
      <c r="AG32">
        <v>86</v>
      </c>
      <c r="AH32">
        <v>71.074380000000005</v>
      </c>
      <c r="AI32" t="s">
        <v>105</v>
      </c>
      <c r="AJ32">
        <v>54</v>
      </c>
      <c r="AK32">
        <v>87</v>
      </c>
      <c r="AL32">
        <v>71.900825999999995</v>
      </c>
      <c r="AM32" t="s">
        <v>144</v>
      </c>
      <c r="AN32">
        <v>433</v>
      </c>
      <c r="AO32">
        <v>87</v>
      </c>
      <c r="AP32">
        <v>71.900825999999995</v>
      </c>
    </row>
    <row r="33" spans="1:42">
      <c r="A33" t="s">
        <v>590</v>
      </c>
      <c r="B33">
        <f>IF(C33 = GroundTruth!B33, 1, 0)</f>
        <v>1</v>
      </c>
      <c r="C33" t="s">
        <v>591</v>
      </c>
      <c r="D33">
        <v>322</v>
      </c>
      <c r="E33">
        <v>9</v>
      </c>
      <c r="F33">
        <v>27.272728000000001</v>
      </c>
      <c r="G33" t="s">
        <v>591</v>
      </c>
      <c r="H33">
        <v>322</v>
      </c>
      <c r="I33">
        <v>10</v>
      </c>
      <c r="J33">
        <v>30.303032000000002</v>
      </c>
      <c r="K33" t="s">
        <v>144</v>
      </c>
      <c r="L33">
        <v>246</v>
      </c>
      <c r="M33">
        <v>14</v>
      </c>
      <c r="N33">
        <v>42.424244000000002</v>
      </c>
      <c r="O33" t="s">
        <v>314</v>
      </c>
      <c r="P33">
        <v>68</v>
      </c>
      <c r="Q33">
        <v>15</v>
      </c>
      <c r="R33">
        <v>45.454548000000003</v>
      </c>
      <c r="S33" t="s">
        <v>416</v>
      </c>
      <c r="T33">
        <v>482</v>
      </c>
      <c r="U33">
        <v>15</v>
      </c>
      <c r="V33">
        <v>45.454548000000003</v>
      </c>
      <c r="W33" t="s">
        <v>536</v>
      </c>
      <c r="X33">
        <v>431</v>
      </c>
      <c r="Y33">
        <v>16</v>
      </c>
      <c r="Z33">
        <v>48.484848</v>
      </c>
      <c r="AA33" t="s">
        <v>755</v>
      </c>
      <c r="AB33">
        <v>454</v>
      </c>
      <c r="AC33">
        <v>16</v>
      </c>
      <c r="AD33">
        <v>48.484848</v>
      </c>
      <c r="AE33" t="s">
        <v>712</v>
      </c>
      <c r="AF33">
        <v>456</v>
      </c>
      <c r="AG33">
        <v>16</v>
      </c>
      <c r="AH33">
        <v>48.484848</v>
      </c>
      <c r="AI33" t="s">
        <v>850</v>
      </c>
      <c r="AJ33">
        <v>90</v>
      </c>
      <c r="AK33">
        <v>16</v>
      </c>
      <c r="AL33">
        <v>48.484848</v>
      </c>
      <c r="AM33" t="s">
        <v>194</v>
      </c>
      <c r="AN33">
        <v>113</v>
      </c>
      <c r="AO33">
        <v>16</v>
      </c>
      <c r="AP33">
        <v>48.484848</v>
      </c>
    </row>
    <row r="34" spans="1:42">
      <c r="A34" t="s">
        <v>597</v>
      </c>
      <c r="B34">
        <f>IF(C34 = GroundTruth!B34, 1, 0)</f>
        <v>0</v>
      </c>
      <c r="C34" t="s">
        <v>189</v>
      </c>
      <c r="D34">
        <v>110</v>
      </c>
      <c r="E34">
        <v>49</v>
      </c>
      <c r="F34">
        <v>69.014083999999997</v>
      </c>
      <c r="G34" t="s">
        <v>329</v>
      </c>
      <c r="H34">
        <v>481</v>
      </c>
      <c r="I34">
        <v>49</v>
      </c>
      <c r="J34">
        <v>69.014083999999997</v>
      </c>
      <c r="K34" t="s">
        <v>918</v>
      </c>
      <c r="L34">
        <v>761</v>
      </c>
      <c r="M34">
        <v>50</v>
      </c>
      <c r="N34">
        <v>70.422539999999998</v>
      </c>
      <c r="O34" t="s">
        <v>105</v>
      </c>
      <c r="P34">
        <v>647</v>
      </c>
      <c r="Q34">
        <v>50</v>
      </c>
      <c r="R34">
        <v>70.422539999999998</v>
      </c>
      <c r="S34" t="s">
        <v>450</v>
      </c>
      <c r="T34">
        <v>309</v>
      </c>
      <c r="U34">
        <v>50</v>
      </c>
      <c r="V34">
        <v>70.422539999999998</v>
      </c>
      <c r="W34" t="s">
        <v>325</v>
      </c>
      <c r="X34">
        <v>815</v>
      </c>
      <c r="Y34">
        <v>50</v>
      </c>
      <c r="Z34">
        <v>70.422539999999998</v>
      </c>
      <c r="AA34" t="s">
        <v>854</v>
      </c>
      <c r="AB34">
        <v>63</v>
      </c>
      <c r="AC34">
        <v>50</v>
      </c>
      <c r="AD34">
        <v>70.422539999999998</v>
      </c>
      <c r="AE34" t="s">
        <v>278</v>
      </c>
      <c r="AF34">
        <v>222</v>
      </c>
      <c r="AG34">
        <v>50</v>
      </c>
      <c r="AH34">
        <v>70.422539999999998</v>
      </c>
      <c r="AI34" t="s">
        <v>212</v>
      </c>
      <c r="AJ34">
        <v>239</v>
      </c>
      <c r="AK34">
        <v>50</v>
      </c>
      <c r="AL34">
        <v>70.422539999999998</v>
      </c>
      <c r="AM34" t="s">
        <v>660</v>
      </c>
      <c r="AN34">
        <v>518</v>
      </c>
      <c r="AO34">
        <v>50</v>
      </c>
      <c r="AP34">
        <v>70.422539999999998</v>
      </c>
    </row>
    <row r="35" spans="1:42">
      <c r="A35" t="s">
        <v>602</v>
      </c>
      <c r="B35">
        <f>IF(C35 = GroundTruth!B35, 1, 0)</f>
        <v>0</v>
      </c>
      <c r="C35" t="s">
        <v>730</v>
      </c>
      <c r="D35">
        <v>94</v>
      </c>
      <c r="E35">
        <v>81</v>
      </c>
      <c r="F35">
        <v>75</v>
      </c>
      <c r="G35" t="s">
        <v>160</v>
      </c>
      <c r="H35">
        <v>9</v>
      </c>
      <c r="I35">
        <v>82</v>
      </c>
      <c r="J35">
        <v>75.925929999999994</v>
      </c>
      <c r="K35" t="s">
        <v>897</v>
      </c>
      <c r="L35">
        <v>160</v>
      </c>
      <c r="M35">
        <v>82</v>
      </c>
      <c r="N35">
        <v>75.925929999999994</v>
      </c>
      <c r="O35" t="s">
        <v>760</v>
      </c>
      <c r="P35">
        <v>334</v>
      </c>
      <c r="Q35">
        <v>82</v>
      </c>
      <c r="R35">
        <v>75.925929999999994</v>
      </c>
      <c r="S35" t="s">
        <v>280</v>
      </c>
      <c r="T35">
        <v>340</v>
      </c>
      <c r="U35">
        <v>82</v>
      </c>
      <c r="V35">
        <v>75.925929999999994</v>
      </c>
      <c r="W35" t="s">
        <v>830</v>
      </c>
      <c r="X35">
        <v>28</v>
      </c>
      <c r="Y35">
        <v>83</v>
      </c>
      <c r="Z35">
        <v>76.851849999999999</v>
      </c>
      <c r="AA35" t="s">
        <v>272</v>
      </c>
      <c r="AB35">
        <v>234</v>
      </c>
      <c r="AC35">
        <v>83</v>
      </c>
      <c r="AD35">
        <v>76.851849999999999</v>
      </c>
      <c r="AE35" t="s">
        <v>108</v>
      </c>
      <c r="AF35">
        <v>250</v>
      </c>
      <c r="AG35">
        <v>83</v>
      </c>
      <c r="AH35">
        <v>76.851849999999999</v>
      </c>
      <c r="AI35" t="s">
        <v>628</v>
      </c>
      <c r="AJ35">
        <v>326</v>
      </c>
      <c r="AK35">
        <v>83</v>
      </c>
      <c r="AL35">
        <v>76.851849999999999</v>
      </c>
      <c r="AM35" t="s">
        <v>877</v>
      </c>
      <c r="AN35">
        <v>327</v>
      </c>
      <c r="AO35">
        <v>83</v>
      </c>
      <c r="AP35">
        <v>76.851849999999999</v>
      </c>
    </row>
    <row r="36" spans="1:42">
      <c r="A36" t="s">
        <v>607</v>
      </c>
      <c r="B36">
        <f>IF(C36 = GroundTruth!B36, 1, 0)</f>
        <v>1</v>
      </c>
      <c r="C36" t="s">
        <v>180</v>
      </c>
      <c r="D36">
        <v>126</v>
      </c>
      <c r="E36">
        <v>49</v>
      </c>
      <c r="F36">
        <v>62.025314000000002</v>
      </c>
      <c r="G36" t="s">
        <v>293</v>
      </c>
      <c r="H36">
        <v>85</v>
      </c>
      <c r="I36">
        <v>52</v>
      </c>
      <c r="J36">
        <v>65.822783999999999</v>
      </c>
      <c r="K36" t="s">
        <v>797</v>
      </c>
      <c r="L36">
        <v>228</v>
      </c>
      <c r="M36">
        <v>52</v>
      </c>
      <c r="N36">
        <v>65.822783999999999</v>
      </c>
      <c r="O36" t="s">
        <v>210</v>
      </c>
      <c r="P36">
        <v>202</v>
      </c>
      <c r="Q36">
        <v>53</v>
      </c>
      <c r="R36">
        <v>67.088610000000003</v>
      </c>
      <c r="S36" t="s">
        <v>810</v>
      </c>
      <c r="T36">
        <v>83</v>
      </c>
      <c r="U36">
        <v>53</v>
      </c>
      <c r="V36">
        <v>67.088610000000003</v>
      </c>
      <c r="W36" t="s">
        <v>315</v>
      </c>
      <c r="X36">
        <v>163</v>
      </c>
      <c r="Y36">
        <v>53</v>
      </c>
      <c r="Z36">
        <v>67.088610000000003</v>
      </c>
      <c r="AA36" t="s">
        <v>346</v>
      </c>
      <c r="AB36">
        <v>96</v>
      </c>
      <c r="AC36">
        <v>54</v>
      </c>
      <c r="AD36">
        <v>68.354429999999994</v>
      </c>
      <c r="AE36" t="s">
        <v>919</v>
      </c>
      <c r="AF36">
        <v>69</v>
      </c>
      <c r="AG36">
        <v>54</v>
      </c>
      <c r="AH36">
        <v>68.354429999999994</v>
      </c>
      <c r="AI36" t="s">
        <v>355</v>
      </c>
      <c r="AJ36">
        <v>260</v>
      </c>
      <c r="AK36">
        <v>54</v>
      </c>
      <c r="AL36">
        <v>68.354429999999994</v>
      </c>
      <c r="AM36" t="s">
        <v>902</v>
      </c>
      <c r="AN36">
        <v>134</v>
      </c>
      <c r="AO36">
        <v>54</v>
      </c>
      <c r="AP36">
        <v>68.354429999999994</v>
      </c>
    </row>
    <row r="37" spans="1:42">
      <c r="A37" t="s">
        <v>610</v>
      </c>
      <c r="B37">
        <f>IF(C37 = GroundTruth!B37, 1, 0)</f>
        <v>1</v>
      </c>
      <c r="C37" t="s">
        <v>180</v>
      </c>
      <c r="D37">
        <v>126</v>
      </c>
      <c r="E37">
        <v>69</v>
      </c>
      <c r="F37">
        <v>58.974359999999997</v>
      </c>
      <c r="G37" t="s">
        <v>280</v>
      </c>
      <c r="H37">
        <v>82</v>
      </c>
      <c r="I37">
        <v>73</v>
      </c>
      <c r="J37">
        <v>62.393166000000001</v>
      </c>
      <c r="K37" t="s">
        <v>920</v>
      </c>
      <c r="L37">
        <v>203</v>
      </c>
      <c r="M37">
        <v>73</v>
      </c>
      <c r="N37">
        <v>62.393166000000001</v>
      </c>
      <c r="O37" t="s">
        <v>336</v>
      </c>
      <c r="P37">
        <v>261</v>
      </c>
      <c r="Q37">
        <v>73</v>
      </c>
      <c r="R37">
        <v>62.393166000000001</v>
      </c>
      <c r="S37" t="s">
        <v>280</v>
      </c>
      <c r="T37">
        <v>340</v>
      </c>
      <c r="U37">
        <v>73</v>
      </c>
      <c r="V37">
        <v>62.393166000000001</v>
      </c>
      <c r="W37" t="s">
        <v>252</v>
      </c>
      <c r="X37">
        <v>23</v>
      </c>
      <c r="Y37">
        <v>73</v>
      </c>
      <c r="Z37">
        <v>62.393166000000001</v>
      </c>
      <c r="AA37" t="s">
        <v>919</v>
      </c>
      <c r="AB37">
        <v>69</v>
      </c>
      <c r="AC37">
        <v>74</v>
      </c>
      <c r="AD37">
        <v>63.247864</v>
      </c>
      <c r="AE37" t="s">
        <v>144</v>
      </c>
      <c r="AF37">
        <v>573</v>
      </c>
      <c r="AG37">
        <v>74</v>
      </c>
      <c r="AH37">
        <v>63.247864</v>
      </c>
      <c r="AI37" t="s">
        <v>163</v>
      </c>
      <c r="AJ37">
        <v>40</v>
      </c>
      <c r="AK37">
        <v>74</v>
      </c>
      <c r="AL37">
        <v>63.247864</v>
      </c>
      <c r="AM37" t="s">
        <v>370</v>
      </c>
      <c r="AN37">
        <v>167</v>
      </c>
      <c r="AO37">
        <v>74</v>
      </c>
      <c r="AP37">
        <v>63.247864</v>
      </c>
    </row>
    <row r="38" spans="1:42">
      <c r="A38" t="s">
        <v>611</v>
      </c>
      <c r="B38">
        <f>IF(C38 = GroundTruth!B38, 1, 0)</f>
        <v>1</v>
      </c>
      <c r="C38" t="s">
        <v>462</v>
      </c>
      <c r="D38">
        <v>65</v>
      </c>
      <c r="E38">
        <v>38</v>
      </c>
      <c r="F38">
        <v>58.461539999999999</v>
      </c>
      <c r="G38" t="s">
        <v>322</v>
      </c>
      <c r="H38">
        <v>175</v>
      </c>
      <c r="I38">
        <v>40</v>
      </c>
      <c r="J38">
        <v>61.538463999999998</v>
      </c>
      <c r="K38" t="s">
        <v>425</v>
      </c>
      <c r="L38">
        <v>74</v>
      </c>
      <c r="M38">
        <v>41</v>
      </c>
      <c r="N38">
        <v>63.076926999999998</v>
      </c>
      <c r="O38" t="s">
        <v>639</v>
      </c>
      <c r="P38">
        <v>127</v>
      </c>
      <c r="Q38">
        <v>41</v>
      </c>
      <c r="R38">
        <v>63.076926999999998</v>
      </c>
      <c r="S38" t="s">
        <v>510</v>
      </c>
      <c r="T38">
        <v>621</v>
      </c>
      <c r="U38">
        <v>41</v>
      </c>
      <c r="V38">
        <v>63.076926999999998</v>
      </c>
      <c r="W38" t="s">
        <v>666</v>
      </c>
      <c r="X38">
        <v>771</v>
      </c>
      <c r="Y38">
        <v>41</v>
      </c>
      <c r="Z38">
        <v>63.076926999999998</v>
      </c>
      <c r="AA38" t="s">
        <v>336</v>
      </c>
      <c r="AB38">
        <v>104</v>
      </c>
      <c r="AC38">
        <v>41</v>
      </c>
      <c r="AD38">
        <v>63.076926999999998</v>
      </c>
      <c r="AE38" t="s">
        <v>921</v>
      </c>
      <c r="AF38">
        <v>359</v>
      </c>
      <c r="AG38">
        <v>41</v>
      </c>
      <c r="AH38">
        <v>63.076926999999998</v>
      </c>
      <c r="AI38" t="s">
        <v>404</v>
      </c>
      <c r="AJ38">
        <v>435</v>
      </c>
      <c r="AK38">
        <v>42</v>
      </c>
      <c r="AL38">
        <v>64.615390000000005</v>
      </c>
      <c r="AM38" t="s">
        <v>625</v>
      </c>
      <c r="AN38">
        <v>466</v>
      </c>
      <c r="AO38">
        <v>42</v>
      </c>
      <c r="AP38">
        <v>64.615390000000005</v>
      </c>
    </row>
    <row r="39" spans="1:42">
      <c r="A39" t="s">
        <v>347</v>
      </c>
      <c r="B39">
        <f>IF(C39 = GroundTruth!B39, 1, 0)</f>
        <v>0</v>
      </c>
      <c r="C39" t="s">
        <v>730</v>
      </c>
      <c r="D39">
        <v>94</v>
      </c>
      <c r="E39">
        <v>55</v>
      </c>
      <c r="F39">
        <v>60.439563999999997</v>
      </c>
      <c r="G39" t="s">
        <v>860</v>
      </c>
      <c r="H39">
        <v>131</v>
      </c>
      <c r="I39">
        <v>57</v>
      </c>
      <c r="J39">
        <v>62.637363000000001</v>
      </c>
      <c r="K39" t="s">
        <v>348</v>
      </c>
      <c r="L39">
        <v>560</v>
      </c>
      <c r="M39">
        <v>58</v>
      </c>
      <c r="N39">
        <v>63.736266999999998</v>
      </c>
      <c r="O39" t="s">
        <v>419</v>
      </c>
      <c r="P39">
        <v>145</v>
      </c>
      <c r="Q39">
        <v>58</v>
      </c>
      <c r="R39">
        <v>63.736266999999998</v>
      </c>
      <c r="S39" t="s">
        <v>922</v>
      </c>
      <c r="T39">
        <v>22</v>
      </c>
      <c r="U39">
        <v>58</v>
      </c>
      <c r="V39">
        <v>63.736266999999998</v>
      </c>
      <c r="W39" t="s">
        <v>315</v>
      </c>
      <c r="X39">
        <v>163</v>
      </c>
      <c r="Y39">
        <v>58</v>
      </c>
      <c r="Z39">
        <v>63.736266999999998</v>
      </c>
      <c r="AA39" t="s">
        <v>369</v>
      </c>
      <c r="AB39">
        <v>381</v>
      </c>
      <c r="AC39">
        <v>58</v>
      </c>
      <c r="AD39">
        <v>63.736266999999998</v>
      </c>
      <c r="AE39" t="s">
        <v>537</v>
      </c>
      <c r="AF39">
        <v>530</v>
      </c>
      <c r="AG39">
        <v>59</v>
      </c>
      <c r="AH39">
        <v>64.835170000000005</v>
      </c>
      <c r="AI39" t="s">
        <v>860</v>
      </c>
      <c r="AJ39">
        <v>131</v>
      </c>
      <c r="AK39">
        <v>59</v>
      </c>
      <c r="AL39">
        <v>64.835170000000005</v>
      </c>
      <c r="AM39" t="s">
        <v>272</v>
      </c>
      <c r="AN39">
        <v>234</v>
      </c>
      <c r="AO39">
        <v>59</v>
      </c>
      <c r="AP39">
        <v>64.835170000000005</v>
      </c>
    </row>
    <row r="40" spans="1:42">
      <c r="A40" t="s">
        <v>617</v>
      </c>
      <c r="B40">
        <f>IF(C40 = GroundTruth!B40, 1, 0)</f>
        <v>0</v>
      </c>
      <c r="C40" t="s">
        <v>424</v>
      </c>
      <c r="D40">
        <v>49</v>
      </c>
      <c r="E40">
        <v>29</v>
      </c>
      <c r="F40">
        <v>49.152541999999997</v>
      </c>
      <c r="G40" t="s">
        <v>613</v>
      </c>
      <c r="H40">
        <v>56</v>
      </c>
      <c r="I40">
        <v>31</v>
      </c>
      <c r="J40">
        <v>52.542369999999998</v>
      </c>
      <c r="K40" t="s">
        <v>585</v>
      </c>
      <c r="L40">
        <v>123</v>
      </c>
      <c r="M40">
        <v>31</v>
      </c>
      <c r="N40">
        <v>52.542369999999998</v>
      </c>
      <c r="O40" t="s">
        <v>864</v>
      </c>
      <c r="P40">
        <v>282</v>
      </c>
      <c r="Q40">
        <v>31</v>
      </c>
      <c r="R40">
        <v>52.542369999999998</v>
      </c>
      <c r="S40" t="s">
        <v>849</v>
      </c>
      <c r="T40">
        <v>366</v>
      </c>
      <c r="U40">
        <v>32</v>
      </c>
      <c r="V40">
        <v>54.237290000000002</v>
      </c>
      <c r="W40" t="s">
        <v>473</v>
      </c>
      <c r="X40">
        <v>315</v>
      </c>
      <c r="Y40">
        <v>32</v>
      </c>
      <c r="Z40">
        <v>54.237290000000002</v>
      </c>
      <c r="AA40" t="s">
        <v>923</v>
      </c>
      <c r="AB40">
        <v>486</v>
      </c>
      <c r="AC40">
        <v>32</v>
      </c>
      <c r="AD40">
        <v>54.237290000000002</v>
      </c>
      <c r="AE40" t="s">
        <v>890</v>
      </c>
      <c r="AF40">
        <v>267</v>
      </c>
      <c r="AG40">
        <v>32</v>
      </c>
      <c r="AH40">
        <v>54.237290000000002</v>
      </c>
      <c r="AI40" t="s">
        <v>198</v>
      </c>
      <c r="AJ40">
        <v>654</v>
      </c>
      <c r="AK40">
        <v>32</v>
      </c>
      <c r="AL40">
        <v>54.237290000000002</v>
      </c>
      <c r="AM40" t="s">
        <v>890</v>
      </c>
      <c r="AN40">
        <v>267</v>
      </c>
      <c r="AO40">
        <v>32</v>
      </c>
      <c r="AP40">
        <v>54.237290000000002</v>
      </c>
    </row>
    <row r="41" spans="1:42">
      <c r="A41" t="s">
        <v>620</v>
      </c>
      <c r="B41">
        <f>IF(C41 = GroundTruth!B41, 1, 0)</f>
        <v>0</v>
      </c>
      <c r="C41" t="s">
        <v>730</v>
      </c>
      <c r="D41">
        <v>94</v>
      </c>
      <c r="E41">
        <v>101</v>
      </c>
      <c r="F41">
        <v>71.126760000000004</v>
      </c>
      <c r="G41" t="s">
        <v>277</v>
      </c>
      <c r="H41">
        <v>146</v>
      </c>
      <c r="I41">
        <v>101</v>
      </c>
      <c r="J41">
        <v>71.126760000000004</v>
      </c>
      <c r="K41" t="s">
        <v>210</v>
      </c>
      <c r="L41">
        <v>206</v>
      </c>
      <c r="M41">
        <v>104</v>
      </c>
      <c r="N41">
        <v>73.239429999999999</v>
      </c>
      <c r="O41" t="s">
        <v>474</v>
      </c>
      <c r="P41">
        <v>47</v>
      </c>
      <c r="Q41">
        <v>104</v>
      </c>
      <c r="R41">
        <v>73.239429999999999</v>
      </c>
      <c r="S41" t="s">
        <v>212</v>
      </c>
      <c r="T41">
        <v>239</v>
      </c>
      <c r="U41">
        <v>104</v>
      </c>
      <c r="V41">
        <v>73.239429999999999</v>
      </c>
      <c r="W41" t="s">
        <v>805</v>
      </c>
      <c r="X41">
        <v>256</v>
      </c>
      <c r="Y41">
        <v>104</v>
      </c>
      <c r="Z41">
        <v>73.239429999999999</v>
      </c>
      <c r="AA41" t="s">
        <v>878</v>
      </c>
      <c r="AB41">
        <v>295</v>
      </c>
      <c r="AC41">
        <v>104</v>
      </c>
      <c r="AD41">
        <v>73.239429999999999</v>
      </c>
      <c r="AE41" t="s">
        <v>627</v>
      </c>
      <c r="AF41">
        <v>35</v>
      </c>
      <c r="AG41">
        <v>104</v>
      </c>
      <c r="AH41">
        <v>73.239429999999999</v>
      </c>
      <c r="AI41" t="s">
        <v>627</v>
      </c>
      <c r="AJ41">
        <v>317</v>
      </c>
      <c r="AK41">
        <v>104</v>
      </c>
      <c r="AL41">
        <v>73.239429999999999</v>
      </c>
      <c r="AM41" t="s">
        <v>907</v>
      </c>
      <c r="AN41">
        <v>323</v>
      </c>
      <c r="AO41">
        <v>104</v>
      </c>
      <c r="AP41">
        <v>73.239429999999999</v>
      </c>
    </row>
    <row r="42" spans="1:42">
      <c r="A42" t="s">
        <v>626</v>
      </c>
      <c r="B42">
        <f>IF(C42 = GroundTruth!B42, 1, 0)</f>
        <v>0</v>
      </c>
      <c r="C42" t="s">
        <v>163</v>
      </c>
      <c r="D42">
        <v>40</v>
      </c>
      <c r="E42">
        <v>96</v>
      </c>
      <c r="F42">
        <v>63.576160000000002</v>
      </c>
      <c r="G42" t="s">
        <v>821</v>
      </c>
      <c r="H42">
        <v>329</v>
      </c>
      <c r="I42">
        <v>96</v>
      </c>
      <c r="J42">
        <v>63.576160000000002</v>
      </c>
      <c r="K42" t="s">
        <v>863</v>
      </c>
      <c r="L42">
        <v>12</v>
      </c>
      <c r="M42">
        <v>97</v>
      </c>
      <c r="N42">
        <v>64.238410000000002</v>
      </c>
      <c r="O42" t="s">
        <v>639</v>
      </c>
      <c r="P42">
        <v>127</v>
      </c>
      <c r="Q42">
        <v>97</v>
      </c>
      <c r="R42">
        <v>64.238410000000002</v>
      </c>
      <c r="S42" t="s">
        <v>433</v>
      </c>
      <c r="T42">
        <v>235</v>
      </c>
      <c r="U42">
        <v>97</v>
      </c>
      <c r="V42">
        <v>64.238410000000002</v>
      </c>
      <c r="W42" t="s">
        <v>302</v>
      </c>
      <c r="X42">
        <v>563</v>
      </c>
      <c r="Y42">
        <v>97</v>
      </c>
      <c r="Z42">
        <v>64.238410000000002</v>
      </c>
      <c r="AA42" t="s">
        <v>805</v>
      </c>
      <c r="AB42">
        <v>256</v>
      </c>
      <c r="AC42">
        <v>97</v>
      </c>
      <c r="AD42">
        <v>64.238410000000002</v>
      </c>
      <c r="AE42" t="s">
        <v>322</v>
      </c>
      <c r="AF42">
        <v>175</v>
      </c>
      <c r="AG42">
        <v>97</v>
      </c>
      <c r="AH42">
        <v>64.238410000000002</v>
      </c>
      <c r="AI42" t="s">
        <v>670</v>
      </c>
      <c r="AJ42">
        <v>107</v>
      </c>
      <c r="AK42">
        <v>98</v>
      </c>
      <c r="AL42">
        <v>64.900660000000002</v>
      </c>
      <c r="AM42" t="s">
        <v>535</v>
      </c>
      <c r="AN42">
        <v>126</v>
      </c>
      <c r="AO42">
        <v>98</v>
      </c>
      <c r="AP42">
        <v>64.900660000000002</v>
      </c>
    </row>
    <row r="43" spans="1:42">
      <c r="A43" t="s">
        <v>630</v>
      </c>
      <c r="B43">
        <f>IF(C43 = GroundTruth!B43, 1, 0)</f>
        <v>0</v>
      </c>
      <c r="C43" t="s">
        <v>889</v>
      </c>
      <c r="D43">
        <v>287</v>
      </c>
      <c r="E43">
        <v>31</v>
      </c>
      <c r="F43">
        <v>55.357140000000001</v>
      </c>
      <c r="G43" t="s">
        <v>210</v>
      </c>
      <c r="H43">
        <v>263</v>
      </c>
      <c r="I43">
        <v>33</v>
      </c>
      <c r="J43">
        <v>58.928573999999998</v>
      </c>
      <c r="K43" t="s">
        <v>549</v>
      </c>
      <c r="L43">
        <v>58</v>
      </c>
      <c r="M43">
        <v>33</v>
      </c>
      <c r="N43">
        <v>58.928573999999998</v>
      </c>
      <c r="O43" t="s">
        <v>395</v>
      </c>
      <c r="P43">
        <v>303</v>
      </c>
      <c r="Q43">
        <v>33</v>
      </c>
      <c r="R43">
        <v>58.928573999999998</v>
      </c>
      <c r="S43" t="s">
        <v>924</v>
      </c>
      <c r="T43">
        <v>238</v>
      </c>
      <c r="U43">
        <v>34</v>
      </c>
      <c r="V43">
        <v>60.714286999999999</v>
      </c>
      <c r="W43" t="s">
        <v>149</v>
      </c>
      <c r="X43">
        <v>299</v>
      </c>
      <c r="Y43">
        <v>34</v>
      </c>
      <c r="Z43">
        <v>60.714286999999999</v>
      </c>
      <c r="AA43" t="s">
        <v>219</v>
      </c>
      <c r="AB43">
        <v>92</v>
      </c>
      <c r="AC43">
        <v>34</v>
      </c>
      <c r="AD43">
        <v>60.714286999999999</v>
      </c>
      <c r="AE43" t="s">
        <v>925</v>
      </c>
      <c r="AF43">
        <v>54</v>
      </c>
      <c r="AG43">
        <v>34</v>
      </c>
      <c r="AH43">
        <v>60.714286999999999</v>
      </c>
      <c r="AI43" t="s">
        <v>270</v>
      </c>
      <c r="AJ43">
        <v>125</v>
      </c>
      <c r="AK43">
        <v>34</v>
      </c>
      <c r="AL43">
        <v>60.714286999999999</v>
      </c>
      <c r="AM43" t="s">
        <v>615</v>
      </c>
      <c r="AN43">
        <v>640</v>
      </c>
      <c r="AO43">
        <v>34</v>
      </c>
      <c r="AP43">
        <v>60.714286999999999</v>
      </c>
    </row>
    <row r="44" spans="1:42">
      <c r="A44" t="s">
        <v>408</v>
      </c>
      <c r="B44">
        <f>IF(C44 = GroundTruth!B44, 1, 0)</f>
        <v>1</v>
      </c>
      <c r="C44" t="s">
        <v>409</v>
      </c>
      <c r="D44">
        <v>252</v>
      </c>
      <c r="E44">
        <v>147</v>
      </c>
      <c r="F44">
        <v>59.51417</v>
      </c>
      <c r="G44" t="s">
        <v>409</v>
      </c>
      <c r="H44">
        <v>252</v>
      </c>
      <c r="I44">
        <v>155</v>
      </c>
      <c r="J44">
        <v>62.753033000000002</v>
      </c>
      <c r="K44" t="s">
        <v>139</v>
      </c>
      <c r="L44">
        <v>381</v>
      </c>
      <c r="M44">
        <v>158</v>
      </c>
      <c r="N44">
        <v>63.967610000000001</v>
      </c>
      <c r="O44" t="s">
        <v>304</v>
      </c>
      <c r="P44">
        <v>83</v>
      </c>
      <c r="Q44">
        <v>159</v>
      </c>
      <c r="R44">
        <v>64.372470000000007</v>
      </c>
      <c r="S44" t="s">
        <v>304</v>
      </c>
      <c r="T44">
        <v>83</v>
      </c>
      <c r="U44">
        <v>159</v>
      </c>
      <c r="V44">
        <v>64.372470000000007</v>
      </c>
      <c r="W44" t="s">
        <v>379</v>
      </c>
      <c r="X44">
        <v>430</v>
      </c>
      <c r="Y44">
        <v>159</v>
      </c>
      <c r="Z44">
        <v>64.372470000000007</v>
      </c>
      <c r="AA44" t="s">
        <v>304</v>
      </c>
      <c r="AB44">
        <v>83</v>
      </c>
      <c r="AC44">
        <v>159</v>
      </c>
      <c r="AD44">
        <v>64.372470000000007</v>
      </c>
      <c r="AE44" t="s">
        <v>472</v>
      </c>
      <c r="AF44">
        <v>87</v>
      </c>
      <c r="AG44">
        <v>159</v>
      </c>
      <c r="AH44">
        <v>64.372470000000007</v>
      </c>
      <c r="AI44" t="s">
        <v>639</v>
      </c>
      <c r="AJ44">
        <v>127</v>
      </c>
      <c r="AK44">
        <v>160</v>
      </c>
      <c r="AL44">
        <v>64.777330000000006</v>
      </c>
      <c r="AM44" t="s">
        <v>693</v>
      </c>
      <c r="AN44">
        <v>307</v>
      </c>
      <c r="AO44">
        <v>160</v>
      </c>
      <c r="AP44">
        <v>64.777330000000006</v>
      </c>
    </row>
    <row r="45" spans="1:42">
      <c r="A45" t="s">
        <v>637</v>
      </c>
      <c r="B45">
        <f>IF(C45 = GroundTruth!B45, 1, 0)</f>
        <v>0</v>
      </c>
      <c r="C45" t="s">
        <v>860</v>
      </c>
      <c r="D45">
        <v>131</v>
      </c>
      <c r="E45">
        <v>36</v>
      </c>
      <c r="F45">
        <v>57.142859999999999</v>
      </c>
      <c r="G45" t="s">
        <v>105</v>
      </c>
      <c r="H45">
        <v>53</v>
      </c>
      <c r="I45">
        <v>37</v>
      </c>
      <c r="J45">
        <v>58.730159999999998</v>
      </c>
      <c r="K45" t="s">
        <v>548</v>
      </c>
      <c r="L45">
        <v>3</v>
      </c>
      <c r="M45">
        <v>37</v>
      </c>
      <c r="N45">
        <v>58.730159999999998</v>
      </c>
      <c r="O45" t="s">
        <v>199</v>
      </c>
      <c r="P45">
        <v>68</v>
      </c>
      <c r="Q45">
        <v>38</v>
      </c>
      <c r="R45">
        <v>60.317462999999996</v>
      </c>
      <c r="S45" t="s">
        <v>404</v>
      </c>
      <c r="T45">
        <v>435</v>
      </c>
      <c r="U45">
        <v>38</v>
      </c>
      <c r="V45">
        <v>60.317462999999996</v>
      </c>
      <c r="W45" t="s">
        <v>747</v>
      </c>
      <c r="X45">
        <v>642</v>
      </c>
      <c r="Y45">
        <v>38</v>
      </c>
      <c r="Z45">
        <v>60.317462999999996</v>
      </c>
      <c r="AA45" t="s">
        <v>659</v>
      </c>
      <c r="AB45">
        <v>372</v>
      </c>
      <c r="AC45">
        <v>38</v>
      </c>
      <c r="AD45">
        <v>60.317462999999996</v>
      </c>
      <c r="AE45" t="s">
        <v>659</v>
      </c>
      <c r="AF45">
        <v>372</v>
      </c>
      <c r="AG45">
        <v>38</v>
      </c>
      <c r="AH45">
        <v>60.317462999999996</v>
      </c>
      <c r="AI45" t="s">
        <v>105</v>
      </c>
      <c r="AJ45">
        <v>54</v>
      </c>
      <c r="AK45">
        <v>39</v>
      </c>
      <c r="AL45">
        <v>61.904761999999998</v>
      </c>
      <c r="AM45" t="s">
        <v>195</v>
      </c>
      <c r="AN45">
        <v>434</v>
      </c>
      <c r="AO45">
        <v>39</v>
      </c>
      <c r="AP45">
        <v>61.904761999999998</v>
      </c>
    </row>
    <row r="46" spans="1:42">
      <c r="A46" t="s">
        <v>421</v>
      </c>
      <c r="B46">
        <f>IF(C46 = GroundTruth!B46, 1, 0)</f>
        <v>1</v>
      </c>
      <c r="C46" t="s">
        <v>422</v>
      </c>
      <c r="D46">
        <v>21</v>
      </c>
      <c r="E46">
        <v>244</v>
      </c>
      <c r="F46">
        <v>61.928932000000003</v>
      </c>
      <c r="G46" t="s">
        <v>472</v>
      </c>
      <c r="H46">
        <v>87</v>
      </c>
      <c r="I46">
        <v>264</v>
      </c>
      <c r="J46">
        <v>67.005070000000003</v>
      </c>
      <c r="K46" t="s">
        <v>422</v>
      </c>
      <c r="L46">
        <v>21</v>
      </c>
      <c r="M46">
        <v>265</v>
      </c>
      <c r="N46">
        <v>67.258880000000005</v>
      </c>
      <c r="O46" t="s">
        <v>730</v>
      </c>
      <c r="P46">
        <v>94</v>
      </c>
      <c r="Q46">
        <v>266</v>
      </c>
      <c r="R46">
        <v>67.512690000000006</v>
      </c>
      <c r="S46" t="s">
        <v>212</v>
      </c>
      <c r="T46">
        <v>239</v>
      </c>
      <c r="U46">
        <v>268</v>
      </c>
      <c r="V46">
        <v>68.020300000000006</v>
      </c>
      <c r="W46" t="s">
        <v>584</v>
      </c>
      <c r="X46">
        <v>50</v>
      </c>
      <c r="Y46">
        <v>268</v>
      </c>
      <c r="Z46">
        <v>68.020300000000006</v>
      </c>
      <c r="AA46" t="s">
        <v>163</v>
      </c>
      <c r="AB46">
        <v>40</v>
      </c>
      <c r="AC46">
        <v>269</v>
      </c>
      <c r="AD46">
        <v>68.274109999999993</v>
      </c>
      <c r="AE46" t="s">
        <v>468</v>
      </c>
      <c r="AF46">
        <v>797</v>
      </c>
      <c r="AG46">
        <v>270</v>
      </c>
      <c r="AH46">
        <v>68.527916000000005</v>
      </c>
      <c r="AI46" t="s">
        <v>548</v>
      </c>
      <c r="AJ46">
        <v>3</v>
      </c>
      <c r="AK46">
        <v>270</v>
      </c>
      <c r="AL46">
        <v>68.527916000000005</v>
      </c>
      <c r="AM46" t="s">
        <v>474</v>
      </c>
      <c r="AN46">
        <v>47</v>
      </c>
      <c r="AO46">
        <v>270</v>
      </c>
      <c r="AP46">
        <v>68.527916000000005</v>
      </c>
    </row>
    <row r="47" spans="1:42">
      <c r="A47" t="s">
        <v>643</v>
      </c>
      <c r="B47">
        <f>IF(C47 = GroundTruth!B47, 1, 0)</f>
        <v>1</v>
      </c>
      <c r="C47" t="s">
        <v>162</v>
      </c>
      <c r="D47">
        <v>256</v>
      </c>
      <c r="E47">
        <v>25</v>
      </c>
      <c r="F47">
        <v>46.296295000000001</v>
      </c>
      <c r="G47" t="s">
        <v>446</v>
      </c>
      <c r="H47">
        <v>301</v>
      </c>
      <c r="I47">
        <v>27</v>
      </c>
      <c r="J47">
        <v>50</v>
      </c>
      <c r="K47" t="s">
        <v>162</v>
      </c>
      <c r="L47">
        <v>256</v>
      </c>
      <c r="M47">
        <v>27</v>
      </c>
      <c r="N47">
        <v>50</v>
      </c>
      <c r="O47" t="s">
        <v>446</v>
      </c>
      <c r="P47">
        <v>294</v>
      </c>
      <c r="Q47">
        <v>28</v>
      </c>
      <c r="R47">
        <v>51.851852000000001</v>
      </c>
      <c r="S47" t="s">
        <v>926</v>
      </c>
      <c r="T47">
        <v>38</v>
      </c>
      <c r="U47">
        <v>28</v>
      </c>
      <c r="V47">
        <v>51.851852000000001</v>
      </c>
      <c r="W47" t="s">
        <v>164</v>
      </c>
      <c r="X47">
        <v>200</v>
      </c>
      <c r="Y47">
        <v>28</v>
      </c>
      <c r="Z47">
        <v>51.851852000000001</v>
      </c>
      <c r="AA47" t="s">
        <v>188</v>
      </c>
      <c r="AB47">
        <v>300</v>
      </c>
      <c r="AC47">
        <v>28</v>
      </c>
      <c r="AD47">
        <v>51.851852000000001</v>
      </c>
      <c r="AE47" t="s">
        <v>83</v>
      </c>
      <c r="AF47">
        <v>375</v>
      </c>
      <c r="AG47">
        <v>28</v>
      </c>
      <c r="AH47">
        <v>51.851852000000001</v>
      </c>
      <c r="AI47" t="s">
        <v>927</v>
      </c>
      <c r="AJ47">
        <v>463</v>
      </c>
      <c r="AK47">
        <v>29</v>
      </c>
      <c r="AL47">
        <v>53.703699999999998</v>
      </c>
      <c r="AM47" t="s">
        <v>244</v>
      </c>
      <c r="AN47">
        <v>26</v>
      </c>
      <c r="AO47">
        <v>29</v>
      </c>
      <c r="AP47">
        <v>53.703699999999998</v>
      </c>
    </row>
    <row r="48" spans="1:42">
      <c r="A48" t="s">
        <v>646</v>
      </c>
      <c r="B48">
        <f>IF(C48 = GroundTruth!B48, 1, 0)</f>
        <v>0</v>
      </c>
      <c r="C48" t="s">
        <v>928</v>
      </c>
      <c r="D48">
        <v>183</v>
      </c>
      <c r="E48">
        <v>17</v>
      </c>
      <c r="F48">
        <v>45.945945999999999</v>
      </c>
      <c r="G48" t="s">
        <v>929</v>
      </c>
      <c r="H48">
        <v>497</v>
      </c>
      <c r="I48">
        <v>17</v>
      </c>
      <c r="J48">
        <v>45.945945999999999</v>
      </c>
      <c r="K48" t="s">
        <v>337</v>
      </c>
      <c r="L48">
        <v>628</v>
      </c>
      <c r="M48">
        <v>17</v>
      </c>
      <c r="N48">
        <v>45.945945999999999</v>
      </c>
      <c r="O48" t="s">
        <v>609</v>
      </c>
      <c r="P48">
        <v>123</v>
      </c>
      <c r="Q48">
        <v>18</v>
      </c>
      <c r="R48">
        <v>48.648650000000004</v>
      </c>
      <c r="S48" t="s">
        <v>322</v>
      </c>
      <c r="T48">
        <v>175</v>
      </c>
      <c r="U48">
        <v>18</v>
      </c>
      <c r="V48">
        <v>48.648650000000004</v>
      </c>
      <c r="W48" t="s">
        <v>322</v>
      </c>
      <c r="X48">
        <v>175</v>
      </c>
      <c r="Y48">
        <v>18</v>
      </c>
      <c r="Z48">
        <v>48.648650000000004</v>
      </c>
      <c r="AA48" t="s">
        <v>234</v>
      </c>
      <c r="AB48">
        <v>201</v>
      </c>
      <c r="AC48">
        <v>18</v>
      </c>
      <c r="AD48">
        <v>48.648650000000004</v>
      </c>
      <c r="AE48" t="s">
        <v>253</v>
      </c>
      <c r="AF48">
        <v>673</v>
      </c>
      <c r="AG48">
        <v>18</v>
      </c>
      <c r="AH48">
        <v>48.648650000000004</v>
      </c>
      <c r="AI48" t="s">
        <v>176</v>
      </c>
      <c r="AJ48">
        <v>273</v>
      </c>
      <c r="AK48">
        <v>18</v>
      </c>
      <c r="AL48">
        <v>48.648650000000004</v>
      </c>
      <c r="AM48" t="s">
        <v>283</v>
      </c>
      <c r="AN48">
        <v>803</v>
      </c>
      <c r="AO48">
        <v>18</v>
      </c>
      <c r="AP48">
        <v>48.648650000000004</v>
      </c>
    </row>
    <row r="49" spans="1:42">
      <c r="A49" t="s">
        <v>649</v>
      </c>
      <c r="B49">
        <f>IF(C49 = GroundTruth!B49, 1, 0)</f>
        <v>0</v>
      </c>
      <c r="C49" t="s">
        <v>449</v>
      </c>
      <c r="D49">
        <v>5</v>
      </c>
      <c r="E49">
        <v>40</v>
      </c>
      <c r="F49">
        <v>60.606064000000003</v>
      </c>
      <c r="G49" t="s">
        <v>28</v>
      </c>
      <c r="H49">
        <v>128</v>
      </c>
      <c r="I49">
        <v>40</v>
      </c>
      <c r="J49">
        <v>60.606064000000003</v>
      </c>
      <c r="K49" t="s">
        <v>357</v>
      </c>
      <c r="L49">
        <v>191</v>
      </c>
      <c r="M49">
        <v>40</v>
      </c>
      <c r="N49">
        <v>60.606064000000003</v>
      </c>
      <c r="O49" t="s">
        <v>930</v>
      </c>
      <c r="P49">
        <v>294</v>
      </c>
      <c r="Q49">
        <v>41</v>
      </c>
      <c r="R49">
        <v>62.121212</v>
      </c>
      <c r="S49" t="s">
        <v>930</v>
      </c>
      <c r="T49">
        <v>294</v>
      </c>
      <c r="U49">
        <v>41</v>
      </c>
      <c r="V49">
        <v>62.121212</v>
      </c>
      <c r="W49" t="s">
        <v>895</v>
      </c>
      <c r="X49">
        <v>44</v>
      </c>
      <c r="Y49">
        <v>41</v>
      </c>
      <c r="Z49">
        <v>62.121212</v>
      </c>
      <c r="AA49" t="s">
        <v>537</v>
      </c>
      <c r="AB49">
        <v>398</v>
      </c>
      <c r="AC49">
        <v>41</v>
      </c>
      <c r="AD49">
        <v>62.121212</v>
      </c>
      <c r="AE49" t="s">
        <v>446</v>
      </c>
      <c r="AF49">
        <v>294</v>
      </c>
      <c r="AG49">
        <v>41</v>
      </c>
      <c r="AH49">
        <v>62.121212</v>
      </c>
      <c r="AI49" t="s">
        <v>144</v>
      </c>
      <c r="AJ49">
        <v>266</v>
      </c>
      <c r="AK49">
        <v>41</v>
      </c>
      <c r="AL49">
        <v>62.121212</v>
      </c>
      <c r="AM49" t="s">
        <v>705</v>
      </c>
      <c r="AN49">
        <v>193</v>
      </c>
      <c r="AO49">
        <v>41</v>
      </c>
      <c r="AP49">
        <v>62.121212</v>
      </c>
    </row>
    <row r="50" spans="1:42">
      <c r="A50" t="s">
        <v>655</v>
      </c>
      <c r="B50">
        <f>IF(C50 = GroundTruth!B50, 1, 0)</f>
        <v>0</v>
      </c>
      <c r="C50" t="s">
        <v>931</v>
      </c>
      <c r="D50">
        <v>368</v>
      </c>
      <c r="E50">
        <v>39</v>
      </c>
      <c r="F50">
        <v>57.352943000000003</v>
      </c>
      <c r="G50" t="s">
        <v>194</v>
      </c>
      <c r="H50">
        <v>112</v>
      </c>
      <c r="I50">
        <v>40</v>
      </c>
      <c r="J50">
        <v>58.823532</v>
      </c>
      <c r="K50" t="s">
        <v>548</v>
      </c>
      <c r="L50">
        <v>3</v>
      </c>
      <c r="M50">
        <v>40</v>
      </c>
      <c r="N50">
        <v>58.823532</v>
      </c>
      <c r="O50" t="s">
        <v>310</v>
      </c>
      <c r="P50">
        <v>320</v>
      </c>
      <c r="Q50">
        <v>40</v>
      </c>
      <c r="R50">
        <v>58.823532</v>
      </c>
      <c r="S50" t="s">
        <v>569</v>
      </c>
      <c r="T50">
        <v>205</v>
      </c>
      <c r="U50">
        <v>41</v>
      </c>
      <c r="V50">
        <v>60.294117</v>
      </c>
      <c r="W50" t="s">
        <v>828</v>
      </c>
      <c r="X50">
        <v>194</v>
      </c>
      <c r="Y50">
        <v>41</v>
      </c>
      <c r="Z50">
        <v>60.294117</v>
      </c>
      <c r="AA50" t="s">
        <v>591</v>
      </c>
      <c r="AB50">
        <v>322</v>
      </c>
      <c r="AC50">
        <v>41</v>
      </c>
      <c r="AD50">
        <v>60.294117</v>
      </c>
      <c r="AE50" t="s">
        <v>559</v>
      </c>
      <c r="AF50">
        <v>43</v>
      </c>
      <c r="AG50">
        <v>41</v>
      </c>
      <c r="AH50">
        <v>60.294117</v>
      </c>
      <c r="AI50" t="s">
        <v>656</v>
      </c>
      <c r="AJ50">
        <v>383</v>
      </c>
      <c r="AK50">
        <v>41</v>
      </c>
      <c r="AL50">
        <v>60.294117</v>
      </c>
      <c r="AM50" t="s">
        <v>932</v>
      </c>
      <c r="AN50">
        <v>412</v>
      </c>
      <c r="AO50">
        <v>41</v>
      </c>
      <c r="AP50">
        <v>60.294117</v>
      </c>
    </row>
    <row r="51" spans="1:42">
      <c r="A51" s="2" t="s">
        <v>937</v>
      </c>
      <c r="B51" s="2">
        <f>COUNTIF(B1:B50, 1)</f>
        <v>19</v>
      </c>
    </row>
    <row r="52" spans="1:42">
      <c r="A52" s="2" t="s">
        <v>938</v>
      </c>
      <c r="B52" s="2">
        <f>COUNTIF(B1:B50, 0)</f>
        <v>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P52"/>
  <sheetViews>
    <sheetView workbookViewId="0">
      <selection activeCell="B9" sqref="B9"/>
    </sheetView>
  </sheetViews>
  <sheetFormatPr defaultRowHeight="15"/>
  <cols>
    <col min="1" max="2" width="48.7109375" customWidth="1"/>
    <col min="3" max="3" width="26.28515625" customWidth="1"/>
  </cols>
  <sheetData>
    <row r="1" spans="1:42">
      <c r="A1" t="s">
        <v>132</v>
      </c>
      <c r="B1">
        <f>IF(C1 = GroundTruth!A1, 1, 0)</f>
        <v>1</v>
      </c>
      <c r="C1" t="s">
        <v>133</v>
      </c>
      <c r="D1">
        <v>359</v>
      </c>
      <c r="E1">
        <v>62</v>
      </c>
      <c r="F1">
        <v>24.21875</v>
      </c>
      <c r="G1" t="s">
        <v>134</v>
      </c>
      <c r="H1">
        <v>364</v>
      </c>
      <c r="I1">
        <v>120</v>
      </c>
      <c r="J1">
        <v>46.875</v>
      </c>
      <c r="K1" t="s">
        <v>135</v>
      </c>
      <c r="L1">
        <v>447</v>
      </c>
      <c r="M1">
        <v>121</v>
      </c>
      <c r="N1">
        <v>47.265625</v>
      </c>
      <c r="O1" t="s">
        <v>136</v>
      </c>
      <c r="P1">
        <v>745</v>
      </c>
      <c r="Q1">
        <v>123</v>
      </c>
      <c r="R1">
        <v>48.046875</v>
      </c>
      <c r="S1" t="s">
        <v>6</v>
      </c>
      <c r="T1">
        <v>31</v>
      </c>
      <c r="U1">
        <v>125</v>
      </c>
      <c r="V1">
        <v>48.828125</v>
      </c>
      <c r="W1" t="s">
        <v>137</v>
      </c>
      <c r="X1">
        <v>20</v>
      </c>
      <c r="Y1">
        <v>125</v>
      </c>
      <c r="Z1">
        <v>48.828125</v>
      </c>
      <c r="AA1" t="s">
        <v>138</v>
      </c>
      <c r="AB1">
        <v>237</v>
      </c>
      <c r="AC1">
        <v>125</v>
      </c>
      <c r="AD1">
        <v>48.828125</v>
      </c>
      <c r="AE1" t="s">
        <v>139</v>
      </c>
      <c r="AF1">
        <v>381</v>
      </c>
      <c r="AG1">
        <v>126</v>
      </c>
      <c r="AH1">
        <v>49.21875</v>
      </c>
      <c r="AI1" t="s">
        <v>138</v>
      </c>
      <c r="AJ1">
        <v>237</v>
      </c>
      <c r="AK1">
        <v>127</v>
      </c>
      <c r="AL1">
        <v>49.609375</v>
      </c>
      <c r="AM1" t="s">
        <v>140</v>
      </c>
      <c r="AN1">
        <v>231</v>
      </c>
      <c r="AO1">
        <v>127</v>
      </c>
      <c r="AP1">
        <v>49.609375</v>
      </c>
    </row>
    <row r="2" spans="1:42">
      <c r="A2" t="s">
        <v>141</v>
      </c>
      <c r="B2">
        <f>IF(C2 = GroundTruth!A2, 1, 0)</f>
        <v>1</v>
      </c>
      <c r="C2" t="s">
        <v>142</v>
      </c>
      <c r="D2">
        <v>178</v>
      </c>
      <c r="E2">
        <v>56</v>
      </c>
      <c r="F2">
        <v>21.374044000000001</v>
      </c>
      <c r="G2" t="s">
        <v>143</v>
      </c>
      <c r="H2">
        <v>399</v>
      </c>
      <c r="I2">
        <v>132</v>
      </c>
      <c r="J2">
        <v>50.381680000000003</v>
      </c>
      <c r="K2" t="s">
        <v>144</v>
      </c>
      <c r="L2">
        <v>726</v>
      </c>
      <c r="M2">
        <v>133</v>
      </c>
      <c r="N2">
        <v>50.763354999999997</v>
      </c>
      <c r="O2" t="s">
        <v>145</v>
      </c>
      <c r="P2">
        <v>99</v>
      </c>
      <c r="Q2">
        <v>135</v>
      </c>
      <c r="R2">
        <v>51.526719999999997</v>
      </c>
      <c r="S2" t="s">
        <v>146</v>
      </c>
      <c r="T2">
        <v>110</v>
      </c>
      <c r="U2">
        <v>136</v>
      </c>
      <c r="V2">
        <v>51.908397999999998</v>
      </c>
      <c r="W2" t="s">
        <v>147</v>
      </c>
      <c r="X2">
        <v>144</v>
      </c>
      <c r="Y2">
        <v>136</v>
      </c>
      <c r="Z2">
        <v>51.908397999999998</v>
      </c>
      <c r="AA2" t="s">
        <v>148</v>
      </c>
      <c r="AB2">
        <v>374</v>
      </c>
      <c r="AC2">
        <v>136</v>
      </c>
      <c r="AD2">
        <v>51.908397999999998</v>
      </c>
      <c r="AE2" t="s">
        <v>149</v>
      </c>
      <c r="AF2">
        <v>299</v>
      </c>
      <c r="AG2">
        <v>136</v>
      </c>
      <c r="AH2">
        <v>51.908397999999998</v>
      </c>
      <c r="AI2" t="s">
        <v>150</v>
      </c>
      <c r="AJ2">
        <v>162</v>
      </c>
      <c r="AK2">
        <v>137</v>
      </c>
      <c r="AL2">
        <v>52.290076999999997</v>
      </c>
      <c r="AM2" t="s">
        <v>151</v>
      </c>
      <c r="AN2">
        <v>77</v>
      </c>
      <c r="AO2">
        <v>138</v>
      </c>
      <c r="AP2">
        <v>52.671753000000002</v>
      </c>
    </row>
    <row r="3" spans="1:42">
      <c r="A3" t="s">
        <v>152</v>
      </c>
      <c r="B3">
        <f>IF(C3 = GroundTruth!A3, 1, 0)</f>
        <v>1</v>
      </c>
      <c r="C3" t="s">
        <v>6</v>
      </c>
      <c r="D3">
        <v>31</v>
      </c>
      <c r="E3">
        <v>97</v>
      </c>
      <c r="F3">
        <v>23.950617000000001</v>
      </c>
      <c r="G3" t="s">
        <v>136</v>
      </c>
      <c r="H3">
        <v>745</v>
      </c>
      <c r="I3">
        <v>198</v>
      </c>
      <c r="J3">
        <v>48.888890000000004</v>
      </c>
      <c r="K3" t="s">
        <v>140</v>
      </c>
      <c r="L3">
        <v>231</v>
      </c>
      <c r="M3">
        <v>202</v>
      </c>
      <c r="N3">
        <v>49.876545</v>
      </c>
      <c r="O3" t="s">
        <v>153</v>
      </c>
      <c r="P3">
        <v>485</v>
      </c>
      <c r="Q3">
        <v>203</v>
      </c>
      <c r="R3">
        <v>50.123460000000001</v>
      </c>
      <c r="S3" t="s">
        <v>140</v>
      </c>
      <c r="T3">
        <v>231</v>
      </c>
      <c r="U3">
        <v>204</v>
      </c>
      <c r="V3">
        <v>50.370373000000001</v>
      </c>
      <c r="W3" t="s">
        <v>104</v>
      </c>
      <c r="X3">
        <v>320</v>
      </c>
      <c r="Y3">
        <v>204</v>
      </c>
      <c r="Z3">
        <v>50.370373000000001</v>
      </c>
      <c r="AA3" t="s">
        <v>154</v>
      </c>
      <c r="AB3">
        <v>321</v>
      </c>
      <c r="AC3">
        <v>204</v>
      </c>
      <c r="AD3">
        <v>50.370373000000001</v>
      </c>
      <c r="AE3" t="s">
        <v>155</v>
      </c>
      <c r="AF3">
        <v>492</v>
      </c>
      <c r="AG3">
        <v>205</v>
      </c>
      <c r="AH3">
        <v>50.617283</v>
      </c>
      <c r="AI3" t="s">
        <v>156</v>
      </c>
      <c r="AJ3">
        <v>7</v>
      </c>
      <c r="AK3">
        <v>206</v>
      </c>
      <c r="AL3">
        <v>50.864196999999997</v>
      </c>
      <c r="AM3" t="s">
        <v>157</v>
      </c>
      <c r="AN3">
        <v>106</v>
      </c>
      <c r="AO3">
        <v>206</v>
      </c>
      <c r="AP3">
        <v>50.864196999999997</v>
      </c>
    </row>
    <row r="4" spans="1:42">
      <c r="A4" t="s">
        <v>158</v>
      </c>
      <c r="B4">
        <f>IF(C4 = GroundTruth!A4, 1, 0)</f>
        <v>1</v>
      </c>
      <c r="C4" t="s">
        <v>9</v>
      </c>
      <c r="D4">
        <v>48</v>
      </c>
      <c r="E4">
        <v>33</v>
      </c>
      <c r="F4">
        <v>12.35955</v>
      </c>
      <c r="G4" t="s">
        <v>159</v>
      </c>
      <c r="H4">
        <v>227</v>
      </c>
      <c r="I4">
        <v>129</v>
      </c>
      <c r="J4">
        <v>48.314605999999998</v>
      </c>
      <c r="K4" t="s">
        <v>160</v>
      </c>
      <c r="L4">
        <v>9</v>
      </c>
      <c r="M4">
        <v>138</v>
      </c>
      <c r="N4">
        <v>51.685394000000002</v>
      </c>
      <c r="O4" t="s">
        <v>161</v>
      </c>
      <c r="P4">
        <v>78</v>
      </c>
      <c r="Q4">
        <v>139</v>
      </c>
      <c r="R4">
        <v>52.059925</v>
      </c>
      <c r="S4" t="s">
        <v>159</v>
      </c>
      <c r="T4">
        <v>227</v>
      </c>
      <c r="U4">
        <v>139</v>
      </c>
      <c r="V4">
        <v>52.059925</v>
      </c>
      <c r="W4" t="s">
        <v>162</v>
      </c>
      <c r="X4">
        <v>256</v>
      </c>
      <c r="Y4">
        <v>139</v>
      </c>
      <c r="Z4">
        <v>52.059925</v>
      </c>
      <c r="AA4" t="s">
        <v>162</v>
      </c>
      <c r="AB4">
        <v>256</v>
      </c>
      <c r="AC4">
        <v>139</v>
      </c>
      <c r="AD4">
        <v>52.059925</v>
      </c>
      <c r="AE4" t="s">
        <v>163</v>
      </c>
      <c r="AF4">
        <v>40</v>
      </c>
      <c r="AG4">
        <v>140</v>
      </c>
      <c r="AH4">
        <v>52.434455999999997</v>
      </c>
      <c r="AI4" t="s">
        <v>164</v>
      </c>
      <c r="AJ4">
        <v>200</v>
      </c>
      <c r="AK4">
        <v>141</v>
      </c>
      <c r="AL4">
        <v>52.808987000000002</v>
      </c>
      <c r="AM4" t="s">
        <v>165</v>
      </c>
      <c r="AN4">
        <v>356</v>
      </c>
      <c r="AO4">
        <v>142</v>
      </c>
      <c r="AP4">
        <v>53.183520000000001</v>
      </c>
    </row>
    <row r="5" spans="1:42">
      <c r="A5" t="s">
        <v>166</v>
      </c>
      <c r="B5">
        <f>IF(C5 = GroundTruth!A5, 1, 0)</f>
        <v>1</v>
      </c>
      <c r="C5" t="s">
        <v>167</v>
      </c>
      <c r="D5">
        <v>132</v>
      </c>
      <c r="E5">
        <v>69</v>
      </c>
      <c r="F5">
        <v>25.182482</v>
      </c>
      <c r="G5" t="s">
        <v>167</v>
      </c>
      <c r="H5">
        <v>132</v>
      </c>
      <c r="I5">
        <v>85</v>
      </c>
      <c r="J5">
        <v>31.021898</v>
      </c>
      <c r="K5" t="s">
        <v>168</v>
      </c>
      <c r="L5">
        <v>718</v>
      </c>
      <c r="M5">
        <v>118</v>
      </c>
      <c r="N5">
        <v>43.065693000000003</v>
      </c>
      <c r="O5" t="s">
        <v>169</v>
      </c>
      <c r="P5">
        <v>413</v>
      </c>
      <c r="Q5">
        <v>135</v>
      </c>
      <c r="R5">
        <v>49.270072999999996</v>
      </c>
      <c r="S5" t="s">
        <v>170</v>
      </c>
      <c r="T5">
        <v>766</v>
      </c>
      <c r="U5">
        <v>136</v>
      </c>
      <c r="V5">
        <v>49.635035999999999</v>
      </c>
      <c r="W5" t="s">
        <v>171</v>
      </c>
      <c r="X5">
        <v>444</v>
      </c>
      <c r="Y5">
        <v>137</v>
      </c>
      <c r="Z5">
        <v>50</v>
      </c>
      <c r="AA5" t="s">
        <v>172</v>
      </c>
      <c r="AB5">
        <v>679</v>
      </c>
      <c r="AC5">
        <v>137</v>
      </c>
      <c r="AD5">
        <v>50</v>
      </c>
      <c r="AE5" t="s">
        <v>171</v>
      </c>
      <c r="AF5">
        <v>444</v>
      </c>
      <c r="AG5">
        <v>138</v>
      </c>
      <c r="AH5">
        <v>50.364964000000001</v>
      </c>
      <c r="AI5" t="s">
        <v>173</v>
      </c>
      <c r="AJ5">
        <v>668</v>
      </c>
      <c r="AK5">
        <v>138</v>
      </c>
      <c r="AL5">
        <v>50.364964000000001</v>
      </c>
      <c r="AM5" t="s">
        <v>174</v>
      </c>
      <c r="AN5">
        <v>186</v>
      </c>
      <c r="AO5">
        <v>139</v>
      </c>
      <c r="AP5">
        <v>50.729922999999999</v>
      </c>
    </row>
    <row r="6" spans="1:42">
      <c r="A6" t="s">
        <v>175</v>
      </c>
      <c r="B6">
        <f>IF(C6 = GroundTruth!A6, 1, 0)</f>
        <v>1</v>
      </c>
      <c r="C6" t="s">
        <v>176</v>
      </c>
      <c r="D6">
        <v>273</v>
      </c>
      <c r="E6">
        <v>63</v>
      </c>
      <c r="F6">
        <v>22.5</v>
      </c>
      <c r="G6" t="s">
        <v>176</v>
      </c>
      <c r="H6">
        <v>273</v>
      </c>
      <c r="I6">
        <v>88</v>
      </c>
      <c r="J6">
        <v>31.428571999999999</v>
      </c>
      <c r="K6" t="s">
        <v>94</v>
      </c>
      <c r="L6">
        <v>450</v>
      </c>
      <c r="M6">
        <v>129</v>
      </c>
      <c r="N6">
        <v>46.071426000000002</v>
      </c>
      <c r="O6" t="s">
        <v>177</v>
      </c>
      <c r="P6">
        <v>254</v>
      </c>
      <c r="Q6">
        <v>132</v>
      </c>
      <c r="R6">
        <v>47.142856999999999</v>
      </c>
      <c r="S6" t="s">
        <v>178</v>
      </c>
      <c r="T6">
        <v>148</v>
      </c>
      <c r="U6">
        <v>134</v>
      </c>
      <c r="V6">
        <v>47.857140000000001</v>
      </c>
      <c r="W6" t="s">
        <v>179</v>
      </c>
      <c r="X6">
        <v>348</v>
      </c>
      <c r="Y6">
        <v>134</v>
      </c>
      <c r="Z6">
        <v>47.857140000000001</v>
      </c>
      <c r="AA6" t="s">
        <v>180</v>
      </c>
      <c r="AB6">
        <v>126</v>
      </c>
      <c r="AC6">
        <v>135</v>
      </c>
      <c r="AD6">
        <v>48.214286999999999</v>
      </c>
      <c r="AE6" t="s">
        <v>181</v>
      </c>
      <c r="AF6">
        <v>512</v>
      </c>
      <c r="AG6">
        <v>135</v>
      </c>
      <c r="AH6">
        <v>48.214286999999999</v>
      </c>
      <c r="AI6" t="s">
        <v>182</v>
      </c>
      <c r="AJ6">
        <v>247</v>
      </c>
      <c r="AK6">
        <v>136</v>
      </c>
      <c r="AL6">
        <v>48.571429999999999</v>
      </c>
      <c r="AM6" t="s">
        <v>183</v>
      </c>
      <c r="AN6">
        <v>291</v>
      </c>
      <c r="AO6">
        <v>137</v>
      </c>
      <c r="AP6">
        <v>48.928570000000001</v>
      </c>
    </row>
    <row r="7" spans="1:42">
      <c r="A7" t="s">
        <v>184</v>
      </c>
      <c r="B7">
        <f>IF(C7 = GroundTruth!A7, 1, 0)</f>
        <v>1</v>
      </c>
      <c r="C7" t="s">
        <v>15</v>
      </c>
      <c r="D7">
        <v>86</v>
      </c>
      <c r="E7">
        <v>61</v>
      </c>
      <c r="F7">
        <v>22.181818</v>
      </c>
      <c r="G7" t="s">
        <v>185</v>
      </c>
      <c r="H7">
        <v>506</v>
      </c>
      <c r="I7">
        <v>135</v>
      </c>
      <c r="J7">
        <v>49.090910000000001</v>
      </c>
      <c r="K7" t="s">
        <v>144</v>
      </c>
      <c r="L7">
        <v>335</v>
      </c>
      <c r="M7">
        <v>136</v>
      </c>
      <c r="N7">
        <v>49.454543999999999</v>
      </c>
      <c r="O7" t="s">
        <v>186</v>
      </c>
      <c r="P7">
        <v>349</v>
      </c>
      <c r="Q7">
        <v>139</v>
      </c>
      <c r="R7">
        <v>50.545456000000001</v>
      </c>
      <c r="S7" t="s">
        <v>187</v>
      </c>
      <c r="T7">
        <v>505</v>
      </c>
      <c r="U7">
        <v>139</v>
      </c>
      <c r="V7">
        <v>50.545456000000001</v>
      </c>
      <c r="W7" t="s">
        <v>144</v>
      </c>
      <c r="X7">
        <v>508</v>
      </c>
      <c r="Y7">
        <v>139</v>
      </c>
      <c r="Z7">
        <v>50.545456000000001</v>
      </c>
      <c r="AA7" t="s">
        <v>188</v>
      </c>
      <c r="AB7">
        <v>698</v>
      </c>
      <c r="AC7">
        <v>140</v>
      </c>
      <c r="AD7">
        <v>50.909089999999999</v>
      </c>
      <c r="AE7" t="s">
        <v>189</v>
      </c>
      <c r="AF7">
        <v>263</v>
      </c>
      <c r="AG7">
        <v>140</v>
      </c>
      <c r="AH7">
        <v>50.909089999999999</v>
      </c>
      <c r="AI7" t="s">
        <v>146</v>
      </c>
      <c r="AJ7">
        <v>110</v>
      </c>
      <c r="AK7">
        <v>142</v>
      </c>
      <c r="AL7">
        <v>51.636360000000003</v>
      </c>
      <c r="AM7" t="s">
        <v>190</v>
      </c>
      <c r="AN7">
        <v>29</v>
      </c>
      <c r="AO7">
        <v>143</v>
      </c>
      <c r="AP7">
        <v>52</v>
      </c>
    </row>
    <row r="8" spans="1:42">
      <c r="A8" t="s">
        <v>191</v>
      </c>
      <c r="B8">
        <f>IF(C8 = GroundTruth!A8, 1, 0)</f>
        <v>1</v>
      </c>
      <c r="C8" t="s">
        <v>192</v>
      </c>
      <c r="D8">
        <v>186</v>
      </c>
      <c r="E8">
        <v>303</v>
      </c>
      <c r="F8">
        <v>54.203933999999997</v>
      </c>
      <c r="G8" t="s">
        <v>192</v>
      </c>
      <c r="H8">
        <v>186</v>
      </c>
      <c r="I8">
        <v>307</v>
      </c>
      <c r="J8">
        <v>54.919499999999999</v>
      </c>
      <c r="K8" t="s">
        <v>193</v>
      </c>
      <c r="L8">
        <v>734</v>
      </c>
      <c r="M8">
        <v>316</v>
      </c>
      <c r="N8">
        <v>56.529513999999999</v>
      </c>
      <c r="O8" t="s">
        <v>194</v>
      </c>
      <c r="P8">
        <v>112</v>
      </c>
      <c r="Q8">
        <v>317</v>
      </c>
      <c r="R8">
        <v>56.708410000000001</v>
      </c>
      <c r="S8" t="s">
        <v>195</v>
      </c>
      <c r="T8">
        <v>434</v>
      </c>
      <c r="U8">
        <v>318</v>
      </c>
      <c r="V8">
        <v>56.887300000000003</v>
      </c>
      <c r="W8" t="s">
        <v>196</v>
      </c>
      <c r="X8">
        <v>87</v>
      </c>
      <c r="Y8">
        <v>319</v>
      </c>
      <c r="Z8">
        <v>57.066189999999999</v>
      </c>
      <c r="AA8" t="s">
        <v>197</v>
      </c>
      <c r="AB8">
        <v>687</v>
      </c>
      <c r="AC8">
        <v>320</v>
      </c>
      <c r="AD8">
        <v>57.245083000000001</v>
      </c>
      <c r="AE8" t="s">
        <v>198</v>
      </c>
      <c r="AF8">
        <v>140</v>
      </c>
      <c r="AG8">
        <v>320</v>
      </c>
      <c r="AH8">
        <v>57.245083000000001</v>
      </c>
      <c r="AI8" t="s">
        <v>199</v>
      </c>
      <c r="AJ8">
        <v>68</v>
      </c>
      <c r="AK8">
        <v>320</v>
      </c>
      <c r="AL8">
        <v>57.245083000000001</v>
      </c>
      <c r="AM8" t="s">
        <v>200</v>
      </c>
      <c r="AN8">
        <v>84</v>
      </c>
      <c r="AO8">
        <v>320</v>
      </c>
      <c r="AP8">
        <v>57.245083000000001</v>
      </c>
    </row>
    <row r="9" spans="1:42">
      <c r="A9" t="s">
        <v>201</v>
      </c>
      <c r="B9">
        <f>IF(C9 = GroundTruth!A9, 1, 0)</f>
        <v>0</v>
      </c>
      <c r="C9" t="s">
        <v>202</v>
      </c>
      <c r="D9">
        <v>602</v>
      </c>
      <c r="E9">
        <v>388</v>
      </c>
      <c r="F9">
        <v>52.010719999999999</v>
      </c>
      <c r="G9" t="s">
        <v>203</v>
      </c>
      <c r="H9">
        <v>86</v>
      </c>
      <c r="I9">
        <v>391</v>
      </c>
      <c r="J9">
        <v>52.412869999999998</v>
      </c>
      <c r="K9" t="s">
        <v>204</v>
      </c>
      <c r="L9">
        <v>426</v>
      </c>
      <c r="M9">
        <v>391</v>
      </c>
      <c r="N9">
        <v>52.412869999999998</v>
      </c>
      <c r="O9" t="s">
        <v>205</v>
      </c>
      <c r="P9">
        <v>437</v>
      </c>
      <c r="Q9">
        <v>391</v>
      </c>
      <c r="R9">
        <v>52.412869999999998</v>
      </c>
      <c r="S9" t="s">
        <v>206</v>
      </c>
      <c r="T9">
        <v>149</v>
      </c>
      <c r="U9">
        <v>391</v>
      </c>
      <c r="V9">
        <v>52.412869999999998</v>
      </c>
      <c r="W9" t="s">
        <v>136</v>
      </c>
      <c r="X9">
        <v>747</v>
      </c>
      <c r="Y9">
        <v>392</v>
      </c>
      <c r="Z9">
        <v>52.546917000000001</v>
      </c>
      <c r="AA9" t="s">
        <v>150</v>
      </c>
      <c r="AB9">
        <v>162</v>
      </c>
      <c r="AC9">
        <v>392</v>
      </c>
      <c r="AD9">
        <v>52.546917000000001</v>
      </c>
      <c r="AE9" t="s">
        <v>206</v>
      </c>
      <c r="AF9">
        <v>345</v>
      </c>
      <c r="AG9">
        <v>393</v>
      </c>
      <c r="AH9">
        <v>52.680959999999999</v>
      </c>
      <c r="AI9" t="s">
        <v>207</v>
      </c>
      <c r="AJ9">
        <v>188</v>
      </c>
      <c r="AK9">
        <v>393</v>
      </c>
      <c r="AL9">
        <v>52.680959999999999</v>
      </c>
      <c r="AM9" t="s">
        <v>208</v>
      </c>
      <c r="AN9">
        <v>571</v>
      </c>
      <c r="AO9">
        <v>393</v>
      </c>
      <c r="AP9">
        <v>52.680959999999999</v>
      </c>
    </row>
    <row r="10" spans="1:42">
      <c r="A10" t="s">
        <v>209</v>
      </c>
      <c r="B10">
        <f>IF(C10 = GroundTruth!A10, 1, 0)</f>
        <v>1</v>
      </c>
      <c r="C10" t="s">
        <v>210</v>
      </c>
      <c r="D10">
        <v>202</v>
      </c>
      <c r="E10">
        <v>124</v>
      </c>
      <c r="F10">
        <v>43.508769999999998</v>
      </c>
      <c r="G10" t="s">
        <v>210</v>
      </c>
      <c r="H10">
        <v>202</v>
      </c>
      <c r="I10">
        <v>133</v>
      </c>
      <c r="J10">
        <v>46.666668000000001</v>
      </c>
      <c r="K10" t="s">
        <v>211</v>
      </c>
      <c r="L10">
        <v>46</v>
      </c>
      <c r="M10">
        <v>137</v>
      </c>
      <c r="N10">
        <v>48.070174999999999</v>
      </c>
      <c r="O10" t="s">
        <v>210</v>
      </c>
      <c r="P10">
        <v>206</v>
      </c>
      <c r="Q10">
        <v>142</v>
      </c>
      <c r="R10">
        <v>49.824562</v>
      </c>
      <c r="S10" t="s">
        <v>210</v>
      </c>
      <c r="T10">
        <v>206</v>
      </c>
      <c r="U10">
        <v>145</v>
      </c>
      <c r="V10">
        <v>50.877197000000002</v>
      </c>
      <c r="W10" t="s">
        <v>212</v>
      </c>
      <c r="X10">
        <v>239</v>
      </c>
      <c r="Y10">
        <v>149</v>
      </c>
      <c r="Z10">
        <v>52.280700000000003</v>
      </c>
      <c r="AA10" t="s">
        <v>194</v>
      </c>
      <c r="AB10">
        <v>84</v>
      </c>
      <c r="AC10">
        <v>150</v>
      </c>
      <c r="AD10">
        <v>52.63158</v>
      </c>
      <c r="AE10" t="s">
        <v>213</v>
      </c>
      <c r="AF10">
        <v>307</v>
      </c>
      <c r="AG10">
        <v>150</v>
      </c>
      <c r="AH10">
        <v>52.63158</v>
      </c>
      <c r="AI10" t="s">
        <v>214</v>
      </c>
      <c r="AJ10">
        <v>596</v>
      </c>
      <c r="AK10">
        <v>151</v>
      </c>
      <c r="AL10">
        <v>52.982455999999999</v>
      </c>
      <c r="AM10" t="s">
        <v>215</v>
      </c>
      <c r="AN10">
        <v>180</v>
      </c>
      <c r="AO10">
        <v>151</v>
      </c>
      <c r="AP10">
        <v>52.982455999999999</v>
      </c>
    </row>
    <row r="11" spans="1:42">
      <c r="A11" t="s">
        <v>216</v>
      </c>
      <c r="B11">
        <f>IF(C11 = GroundTruth!A11, 1, 0)</f>
        <v>1</v>
      </c>
      <c r="C11" t="s">
        <v>217</v>
      </c>
      <c r="D11">
        <v>375</v>
      </c>
      <c r="E11">
        <v>146</v>
      </c>
      <c r="F11">
        <v>44.648319999999998</v>
      </c>
      <c r="G11" t="s">
        <v>217</v>
      </c>
      <c r="H11">
        <v>375</v>
      </c>
      <c r="I11">
        <v>157</v>
      </c>
      <c r="J11">
        <v>48.012233999999999</v>
      </c>
      <c r="K11" t="s">
        <v>136</v>
      </c>
      <c r="L11">
        <v>746</v>
      </c>
      <c r="M11">
        <v>166</v>
      </c>
      <c r="N11">
        <v>50.764525999999996</v>
      </c>
      <c r="O11" t="s">
        <v>140</v>
      </c>
      <c r="P11">
        <v>231</v>
      </c>
      <c r="Q11">
        <v>166</v>
      </c>
      <c r="R11">
        <v>50.764525999999996</v>
      </c>
      <c r="S11" t="s">
        <v>218</v>
      </c>
      <c r="T11">
        <v>773</v>
      </c>
      <c r="U11">
        <v>168</v>
      </c>
      <c r="V11">
        <v>51.376143999999996</v>
      </c>
      <c r="W11" t="s">
        <v>219</v>
      </c>
      <c r="X11">
        <v>92</v>
      </c>
      <c r="Y11">
        <v>169</v>
      </c>
      <c r="Z11">
        <v>51.681959999999997</v>
      </c>
      <c r="AA11" t="s">
        <v>140</v>
      </c>
      <c r="AB11">
        <v>231</v>
      </c>
      <c r="AC11">
        <v>169</v>
      </c>
      <c r="AD11">
        <v>51.681959999999997</v>
      </c>
      <c r="AE11" t="s">
        <v>220</v>
      </c>
      <c r="AF11">
        <v>443</v>
      </c>
      <c r="AG11">
        <v>170</v>
      </c>
      <c r="AH11">
        <v>51.987766000000001</v>
      </c>
      <c r="AI11" t="s">
        <v>221</v>
      </c>
      <c r="AJ11">
        <v>293</v>
      </c>
      <c r="AK11">
        <v>170</v>
      </c>
      <c r="AL11">
        <v>51.987766000000001</v>
      </c>
      <c r="AM11" t="s">
        <v>222</v>
      </c>
      <c r="AN11">
        <v>138</v>
      </c>
      <c r="AO11">
        <v>171</v>
      </c>
      <c r="AP11">
        <v>52.293579999999999</v>
      </c>
    </row>
    <row r="12" spans="1:42">
      <c r="A12" t="s">
        <v>223</v>
      </c>
      <c r="B12">
        <f>IF(C12 = GroundTruth!A12, 1, 0)</f>
        <v>1</v>
      </c>
      <c r="C12" t="s">
        <v>28</v>
      </c>
      <c r="D12">
        <v>822</v>
      </c>
      <c r="E12">
        <v>73</v>
      </c>
      <c r="F12">
        <v>27.547169</v>
      </c>
      <c r="G12" t="s">
        <v>224</v>
      </c>
      <c r="H12">
        <v>137</v>
      </c>
      <c r="I12">
        <v>130</v>
      </c>
      <c r="J12">
        <v>49.056606000000002</v>
      </c>
      <c r="K12" t="s">
        <v>225</v>
      </c>
      <c r="L12">
        <v>682</v>
      </c>
      <c r="M12">
        <v>136</v>
      </c>
      <c r="N12">
        <v>51.320754999999998</v>
      </c>
      <c r="O12" t="s">
        <v>154</v>
      </c>
      <c r="P12">
        <v>321</v>
      </c>
      <c r="Q12">
        <v>136</v>
      </c>
      <c r="R12">
        <v>51.320754999999998</v>
      </c>
      <c r="S12" t="s">
        <v>226</v>
      </c>
      <c r="T12">
        <v>219</v>
      </c>
      <c r="U12">
        <v>136</v>
      </c>
      <c r="V12">
        <v>51.320754999999998</v>
      </c>
      <c r="W12" t="s">
        <v>227</v>
      </c>
      <c r="X12">
        <v>91</v>
      </c>
      <c r="Y12">
        <v>137</v>
      </c>
      <c r="Z12">
        <v>51.698112000000002</v>
      </c>
      <c r="AA12" t="s">
        <v>228</v>
      </c>
      <c r="AB12">
        <v>197</v>
      </c>
      <c r="AC12">
        <v>137</v>
      </c>
      <c r="AD12">
        <v>51.698112000000002</v>
      </c>
      <c r="AE12" t="s">
        <v>194</v>
      </c>
      <c r="AF12">
        <v>693</v>
      </c>
      <c r="AG12">
        <v>137</v>
      </c>
      <c r="AH12">
        <v>51.698112000000002</v>
      </c>
      <c r="AI12" t="s">
        <v>229</v>
      </c>
      <c r="AJ12">
        <v>814</v>
      </c>
      <c r="AK12">
        <v>138</v>
      </c>
      <c r="AL12">
        <v>52.075470000000003</v>
      </c>
      <c r="AM12" t="s">
        <v>186</v>
      </c>
      <c r="AN12">
        <v>228</v>
      </c>
      <c r="AO12">
        <v>138</v>
      </c>
      <c r="AP12">
        <v>52.075470000000003</v>
      </c>
    </row>
    <row r="13" spans="1:42">
      <c r="A13" t="s">
        <v>230</v>
      </c>
      <c r="B13">
        <f>IF(C13 = GroundTruth!A13, 1, 0)</f>
        <v>1</v>
      </c>
      <c r="C13" t="s">
        <v>106</v>
      </c>
      <c r="D13">
        <v>105</v>
      </c>
      <c r="E13">
        <v>50</v>
      </c>
      <c r="F13">
        <v>32.679740000000002</v>
      </c>
      <c r="G13" t="s">
        <v>231</v>
      </c>
      <c r="H13">
        <v>638</v>
      </c>
      <c r="I13">
        <v>76</v>
      </c>
      <c r="J13">
        <v>49.673203000000001</v>
      </c>
      <c r="K13" t="s">
        <v>212</v>
      </c>
      <c r="L13">
        <v>239</v>
      </c>
      <c r="M13">
        <v>79</v>
      </c>
      <c r="N13">
        <v>51.633989999999997</v>
      </c>
      <c r="O13" t="s">
        <v>232</v>
      </c>
      <c r="P13">
        <v>572</v>
      </c>
      <c r="Q13">
        <v>79</v>
      </c>
      <c r="R13">
        <v>51.633989999999997</v>
      </c>
      <c r="S13" t="s">
        <v>233</v>
      </c>
      <c r="T13">
        <v>214</v>
      </c>
      <c r="U13">
        <v>79</v>
      </c>
      <c r="V13">
        <v>51.633989999999997</v>
      </c>
      <c r="W13" t="s">
        <v>234</v>
      </c>
      <c r="X13">
        <v>201</v>
      </c>
      <c r="Y13">
        <v>79</v>
      </c>
      <c r="Z13">
        <v>51.633989999999997</v>
      </c>
      <c r="AA13" t="s">
        <v>176</v>
      </c>
      <c r="AB13">
        <v>273</v>
      </c>
      <c r="AC13">
        <v>79</v>
      </c>
      <c r="AD13">
        <v>51.633989999999997</v>
      </c>
      <c r="AE13" t="s">
        <v>234</v>
      </c>
      <c r="AF13">
        <v>201</v>
      </c>
      <c r="AG13">
        <v>80</v>
      </c>
      <c r="AH13">
        <v>52.287585999999997</v>
      </c>
      <c r="AI13" t="s">
        <v>235</v>
      </c>
      <c r="AJ13">
        <v>665</v>
      </c>
      <c r="AK13">
        <v>80</v>
      </c>
      <c r="AL13">
        <v>52.287585999999997</v>
      </c>
      <c r="AM13" t="s">
        <v>236</v>
      </c>
      <c r="AN13">
        <v>312</v>
      </c>
      <c r="AO13">
        <v>80</v>
      </c>
      <c r="AP13">
        <v>52.287585999999997</v>
      </c>
    </row>
    <row r="14" spans="1:42">
      <c r="A14" t="s">
        <v>237</v>
      </c>
      <c r="B14">
        <f>IF(C14 = GroundTruth!A14, 1, 0)</f>
        <v>1</v>
      </c>
      <c r="C14" t="s">
        <v>32</v>
      </c>
      <c r="D14">
        <v>321</v>
      </c>
      <c r="E14">
        <v>71</v>
      </c>
      <c r="F14">
        <v>26.199262999999998</v>
      </c>
      <c r="G14" t="s">
        <v>32</v>
      </c>
      <c r="H14">
        <v>321</v>
      </c>
      <c r="I14">
        <v>105</v>
      </c>
      <c r="J14">
        <v>38.745387999999998</v>
      </c>
      <c r="K14" t="s">
        <v>238</v>
      </c>
      <c r="L14">
        <v>813</v>
      </c>
      <c r="M14">
        <v>122</v>
      </c>
      <c r="N14">
        <v>45.018447999999999</v>
      </c>
      <c r="O14" t="s">
        <v>238</v>
      </c>
      <c r="P14">
        <v>813</v>
      </c>
      <c r="Q14">
        <v>122</v>
      </c>
      <c r="R14">
        <v>45.018447999999999</v>
      </c>
      <c r="S14" t="s">
        <v>224</v>
      </c>
      <c r="T14">
        <v>137</v>
      </c>
      <c r="U14">
        <v>123</v>
      </c>
      <c r="V14">
        <v>45.387450000000001</v>
      </c>
      <c r="W14" t="s">
        <v>144</v>
      </c>
      <c r="X14">
        <v>268</v>
      </c>
      <c r="Y14">
        <v>126</v>
      </c>
      <c r="Z14">
        <v>46.494464999999998</v>
      </c>
      <c r="AA14" t="s">
        <v>239</v>
      </c>
      <c r="AB14">
        <v>387</v>
      </c>
      <c r="AC14">
        <v>128</v>
      </c>
      <c r="AD14">
        <v>47.232469999999999</v>
      </c>
      <c r="AE14" t="s">
        <v>239</v>
      </c>
      <c r="AF14">
        <v>387</v>
      </c>
      <c r="AG14">
        <v>129</v>
      </c>
      <c r="AH14">
        <v>47.601475000000001</v>
      </c>
      <c r="AI14" t="s">
        <v>226</v>
      </c>
      <c r="AJ14">
        <v>219</v>
      </c>
      <c r="AK14">
        <v>130</v>
      </c>
      <c r="AL14">
        <v>47.970478</v>
      </c>
      <c r="AM14" t="s">
        <v>240</v>
      </c>
      <c r="AN14">
        <v>344</v>
      </c>
      <c r="AO14">
        <v>130</v>
      </c>
      <c r="AP14">
        <v>47.970478</v>
      </c>
    </row>
    <row r="15" spans="1:42">
      <c r="A15" t="s">
        <v>241</v>
      </c>
      <c r="B15">
        <f>IF(C15 = GroundTruth!A15, 1, 0)</f>
        <v>1</v>
      </c>
      <c r="C15" t="s">
        <v>140</v>
      </c>
      <c r="D15">
        <v>231</v>
      </c>
      <c r="E15">
        <v>88</v>
      </c>
      <c r="F15">
        <v>43.781097000000003</v>
      </c>
      <c r="G15" t="s">
        <v>242</v>
      </c>
      <c r="H15">
        <v>171</v>
      </c>
      <c r="I15">
        <v>93</v>
      </c>
      <c r="J15">
        <v>46.268658000000002</v>
      </c>
      <c r="K15" t="s">
        <v>243</v>
      </c>
      <c r="L15">
        <v>76</v>
      </c>
      <c r="M15">
        <v>95</v>
      </c>
      <c r="N15">
        <v>47.263683</v>
      </c>
      <c r="O15" t="s">
        <v>244</v>
      </c>
      <c r="P15">
        <v>26</v>
      </c>
      <c r="Q15">
        <v>95</v>
      </c>
      <c r="R15">
        <v>47.263683</v>
      </c>
      <c r="S15" t="s">
        <v>245</v>
      </c>
      <c r="T15">
        <v>269</v>
      </c>
      <c r="U15">
        <v>96</v>
      </c>
      <c r="V15">
        <v>47.761192000000001</v>
      </c>
      <c r="W15" t="s">
        <v>246</v>
      </c>
      <c r="X15">
        <v>324</v>
      </c>
      <c r="Y15">
        <v>96</v>
      </c>
      <c r="Z15">
        <v>47.761192000000001</v>
      </c>
      <c r="AA15" t="s">
        <v>140</v>
      </c>
      <c r="AB15">
        <v>231</v>
      </c>
      <c r="AC15">
        <v>97</v>
      </c>
      <c r="AD15">
        <v>48.258704999999999</v>
      </c>
      <c r="AE15" t="s">
        <v>86</v>
      </c>
      <c r="AF15">
        <v>376</v>
      </c>
      <c r="AG15">
        <v>97</v>
      </c>
      <c r="AH15">
        <v>48.258704999999999</v>
      </c>
      <c r="AI15" t="s">
        <v>247</v>
      </c>
      <c r="AJ15">
        <v>302</v>
      </c>
      <c r="AK15">
        <v>99</v>
      </c>
      <c r="AL15">
        <v>49.253729999999997</v>
      </c>
      <c r="AM15" t="s">
        <v>248</v>
      </c>
      <c r="AN15">
        <v>476</v>
      </c>
      <c r="AO15">
        <v>99</v>
      </c>
      <c r="AP15">
        <v>49.253729999999997</v>
      </c>
    </row>
    <row r="16" spans="1:42">
      <c r="A16" t="s">
        <v>249</v>
      </c>
      <c r="B16">
        <f>IF(C16 = GroundTruth!A16, 1, 0)</f>
        <v>1</v>
      </c>
      <c r="C16" t="s">
        <v>250</v>
      </c>
      <c r="D16">
        <v>231</v>
      </c>
      <c r="E16">
        <v>61</v>
      </c>
      <c r="F16">
        <v>23.106059999999999</v>
      </c>
      <c r="G16" t="s">
        <v>251</v>
      </c>
      <c r="H16">
        <v>27</v>
      </c>
      <c r="I16">
        <v>104</v>
      </c>
      <c r="J16">
        <v>39.393940000000001</v>
      </c>
      <c r="K16" t="s">
        <v>252</v>
      </c>
      <c r="L16">
        <v>23</v>
      </c>
      <c r="M16">
        <v>108</v>
      </c>
      <c r="N16">
        <v>40.909092000000001</v>
      </c>
      <c r="O16" t="s">
        <v>251</v>
      </c>
      <c r="P16">
        <v>27</v>
      </c>
      <c r="Q16">
        <v>112</v>
      </c>
      <c r="R16">
        <v>42.424244000000002</v>
      </c>
      <c r="S16" t="s">
        <v>252</v>
      </c>
      <c r="T16">
        <v>23</v>
      </c>
      <c r="U16">
        <v>114</v>
      </c>
      <c r="V16">
        <v>43.181820000000002</v>
      </c>
      <c r="W16" t="s">
        <v>253</v>
      </c>
      <c r="X16">
        <v>673</v>
      </c>
      <c r="Y16">
        <v>118</v>
      </c>
      <c r="Z16">
        <v>44.696967999999998</v>
      </c>
      <c r="AA16" t="s">
        <v>254</v>
      </c>
      <c r="AB16">
        <v>798</v>
      </c>
      <c r="AC16">
        <v>121</v>
      </c>
      <c r="AD16">
        <v>45.833336000000003</v>
      </c>
      <c r="AE16" t="s">
        <v>144</v>
      </c>
      <c r="AF16">
        <v>360</v>
      </c>
      <c r="AG16">
        <v>121</v>
      </c>
      <c r="AH16">
        <v>45.833336000000003</v>
      </c>
      <c r="AI16" t="s">
        <v>255</v>
      </c>
      <c r="AJ16">
        <v>584</v>
      </c>
      <c r="AK16">
        <v>123</v>
      </c>
      <c r="AL16">
        <v>46.590907999999999</v>
      </c>
      <c r="AM16" t="s">
        <v>86</v>
      </c>
      <c r="AN16">
        <v>376</v>
      </c>
      <c r="AO16">
        <v>123</v>
      </c>
      <c r="AP16">
        <v>46.590907999999999</v>
      </c>
    </row>
    <row r="17" spans="1:42">
      <c r="A17" t="s">
        <v>256</v>
      </c>
      <c r="B17">
        <f>IF(C17 = GroundTruth!A17, 1, 0)</f>
        <v>0</v>
      </c>
      <c r="C17" t="s">
        <v>136</v>
      </c>
      <c r="D17">
        <v>509</v>
      </c>
      <c r="E17">
        <v>137</v>
      </c>
      <c r="F17">
        <v>40.532542999999997</v>
      </c>
      <c r="G17" t="s">
        <v>136</v>
      </c>
      <c r="H17">
        <v>747</v>
      </c>
      <c r="I17">
        <v>139</v>
      </c>
      <c r="J17">
        <v>41.12426</v>
      </c>
      <c r="K17" t="s">
        <v>257</v>
      </c>
      <c r="L17">
        <v>471</v>
      </c>
      <c r="M17">
        <v>146</v>
      </c>
      <c r="N17">
        <v>43.195267000000001</v>
      </c>
      <c r="O17" t="s">
        <v>189</v>
      </c>
      <c r="P17">
        <v>263</v>
      </c>
      <c r="Q17">
        <v>146</v>
      </c>
      <c r="R17">
        <v>43.195267000000001</v>
      </c>
      <c r="S17" t="s">
        <v>258</v>
      </c>
      <c r="T17">
        <v>614</v>
      </c>
      <c r="U17">
        <v>147</v>
      </c>
      <c r="V17">
        <v>43.491126999999999</v>
      </c>
      <c r="W17" t="s">
        <v>136</v>
      </c>
      <c r="X17">
        <v>747</v>
      </c>
      <c r="Y17">
        <v>147</v>
      </c>
      <c r="Z17">
        <v>43.491126999999999</v>
      </c>
      <c r="AA17" t="s">
        <v>144</v>
      </c>
      <c r="AB17">
        <v>335</v>
      </c>
      <c r="AC17">
        <v>147</v>
      </c>
      <c r="AD17">
        <v>43.491126999999999</v>
      </c>
      <c r="AE17" t="s">
        <v>194</v>
      </c>
      <c r="AF17">
        <v>113</v>
      </c>
      <c r="AG17">
        <v>148</v>
      </c>
      <c r="AH17">
        <v>43.786982999999999</v>
      </c>
      <c r="AI17" t="s">
        <v>203</v>
      </c>
      <c r="AJ17">
        <v>86</v>
      </c>
      <c r="AK17">
        <v>149</v>
      </c>
      <c r="AL17">
        <v>44.082839999999997</v>
      </c>
      <c r="AM17" t="s">
        <v>259</v>
      </c>
      <c r="AN17">
        <v>379</v>
      </c>
      <c r="AO17">
        <v>151</v>
      </c>
      <c r="AP17">
        <v>44.674557</v>
      </c>
    </row>
    <row r="18" spans="1:42">
      <c r="A18" t="s">
        <v>260</v>
      </c>
      <c r="B18">
        <f>IF(C18 = GroundTruth!A18, 1, 0)</f>
        <v>0</v>
      </c>
      <c r="C18" t="s">
        <v>261</v>
      </c>
      <c r="D18">
        <v>251</v>
      </c>
      <c r="E18">
        <v>220</v>
      </c>
      <c r="F18">
        <v>54.187190000000001</v>
      </c>
      <c r="G18" t="s">
        <v>262</v>
      </c>
      <c r="H18">
        <v>796</v>
      </c>
      <c r="I18">
        <v>221</v>
      </c>
      <c r="J18">
        <v>54.433495000000001</v>
      </c>
      <c r="K18" t="s">
        <v>194</v>
      </c>
      <c r="L18">
        <v>84</v>
      </c>
      <c r="M18">
        <v>222</v>
      </c>
      <c r="N18">
        <v>54.679805999999999</v>
      </c>
      <c r="O18" t="s">
        <v>263</v>
      </c>
      <c r="P18">
        <v>336</v>
      </c>
      <c r="Q18">
        <v>222</v>
      </c>
      <c r="R18">
        <v>54.679805999999999</v>
      </c>
      <c r="S18" t="s">
        <v>264</v>
      </c>
      <c r="T18">
        <v>60</v>
      </c>
      <c r="U18">
        <v>222</v>
      </c>
      <c r="V18">
        <v>54.679805999999999</v>
      </c>
      <c r="W18" t="s">
        <v>265</v>
      </c>
      <c r="X18">
        <v>511</v>
      </c>
      <c r="Y18">
        <v>222</v>
      </c>
      <c r="Z18">
        <v>54.679805999999999</v>
      </c>
      <c r="AA18" t="s">
        <v>210</v>
      </c>
      <c r="AB18">
        <v>263</v>
      </c>
      <c r="AC18">
        <v>222</v>
      </c>
      <c r="AD18">
        <v>54.679805999999999</v>
      </c>
      <c r="AE18" t="s">
        <v>266</v>
      </c>
      <c r="AF18">
        <v>592</v>
      </c>
      <c r="AG18">
        <v>222</v>
      </c>
      <c r="AH18">
        <v>54.679805999999999</v>
      </c>
      <c r="AI18" t="s">
        <v>214</v>
      </c>
      <c r="AJ18">
        <v>596</v>
      </c>
      <c r="AK18">
        <v>222</v>
      </c>
      <c r="AL18">
        <v>54.679805999999999</v>
      </c>
      <c r="AM18" t="s">
        <v>267</v>
      </c>
      <c r="AN18">
        <v>276</v>
      </c>
      <c r="AO18">
        <v>222</v>
      </c>
      <c r="AP18">
        <v>54.679805999999999</v>
      </c>
    </row>
    <row r="19" spans="1:42">
      <c r="A19" t="s">
        <v>934</v>
      </c>
      <c r="B19">
        <f>IF(C19 = GroundTruth!A19, 1, 0)</f>
        <v>1</v>
      </c>
      <c r="C19" t="s">
        <v>552</v>
      </c>
      <c r="D19">
        <v>114</v>
      </c>
      <c r="E19">
        <v>29</v>
      </c>
      <c r="F19">
        <v>20.279720000000001</v>
      </c>
      <c r="G19" t="s">
        <v>780</v>
      </c>
      <c r="H19">
        <v>187</v>
      </c>
      <c r="I19">
        <v>68</v>
      </c>
      <c r="J19">
        <v>47.55245</v>
      </c>
      <c r="K19" t="s">
        <v>365</v>
      </c>
      <c r="L19">
        <v>214</v>
      </c>
      <c r="M19">
        <v>68</v>
      </c>
      <c r="N19">
        <v>47.55245</v>
      </c>
      <c r="O19" t="s">
        <v>134</v>
      </c>
      <c r="P19">
        <v>364</v>
      </c>
      <c r="Q19">
        <v>68</v>
      </c>
      <c r="R19">
        <v>47.55245</v>
      </c>
      <c r="S19" t="s">
        <v>220</v>
      </c>
      <c r="T19">
        <v>443</v>
      </c>
      <c r="U19">
        <v>69</v>
      </c>
      <c r="V19">
        <v>48.251747000000002</v>
      </c>
      <c r="W19" t="s">
        <v>357</v>
      </c>
      <c r="X19">
        <v>191</v>
      </c>
      <c r="Y19">
        <v>69</v>
      </c>
      <c r="Z19">
        <v>48.251747000000002</v>
      </c>
      <c r="AA19" t="s">
        <v>933</v>
      </c>
      <c r="AB19">
        <v>1</v>
      </c>
      <c r="AC19">
        <v>70</v>
      </c>
      <c r="AD19">
        <v>48.951045999999998</v>
      </c>
      <c r="AE19" t="s">
        <v>780</v>
      </c>
      <c r="AF19">
        <v>187</v>
      </c>
      <c r="AG19">
        <v>70</v>
      </c>
      <c r="AH19">
        <v>48.951045999999998</v>
      </c>
      <c r="AI19" t="s">
        <v>553</v>
      </c>
      <c r="AJ19">
        <v>314</v>
      </c>
      <c r="AK19">
        <v>70</v>
      </c>
      <c r="AL19">
        <v>48.951045999999998</v>
      </c>
      <c r="AM19" t="s">
        <v>355</v>
      </c>
      <c r="AN19">
        <v>260</v>
      </c>
      <c r="AO19">
        <v>71</v>
      </c>
      <c r="AP19">
        <v>49.650350000000003</v>
      </c>
    </row>
    <row r="20" spans="1:42">
      <c r="A20" t="s">
        <v>268</v>
      </c>
      <c r="B20">
        <f>IF(C20 = GroundTruth!A20, 1, 0)</f>
        <v>1</v>
      </c>
      <c r="C20" t="s">
        <v>269</v>
      </c>
      <c r="D20">
        <v>709</v>
      </c>
      <c r="E20">
        <v>287</v>
      </c>
      <c r="F20">
        <v>46.141480000000001</v>
      </c>
      <c r="G20" t="s">
        <v>270</v>
      </c>
      <c r="H20">
        <v>125</v>
      </c>
      <c r="I20">
        <v>340</v>
      </c>
      <c r="J20">
        <v>54.662376000000002</v>
      </c>
      <c r="K20" t="s">
        <v>183</v>
      </c>
      <c r="L20">
        <v>291</v>
      </c>
      <c r="M20">
        <v>341</v>
      </c>
      <c r="N20">
        <v>54.823146999999999</v>
      </c>
      <c r="O20" t="s">
        <v>271</v>
      </c>
      <c r="P20">
        <v>74</v>
      </c>
      <c r="Q20">
        <v>343</v>
      </c>
      <c r="R20">
        <v>55.1447</v>
      </c>
      <c r="S20" t="s">
        <v>180</v>
      </c>
      <c r="T20">
        <v>126</v>
      </c>
      <c r="U20">
        <v>343</v>
      </c>
      <c r="V20">
        <v>55.1447</v>
      </c>
      <c r="W20" t="s">
        <v>272</v>
      </c>
      <c r="X20">
        <v>234</v>
      </c>
      <c r="Y20">
        <v>343</v>
      </c>
      <c r="Z20">
        <v>55.1447</v>
      </c>
      <c r="AA20" t="s">
        <v>183</v>
      </c>
      <c r="AB20">
        <v>291</v>
      </c>
      <c r="AC20">
        <v>343</v>
      </c>
      <c r="AD20">
        <v>55.1447</v>
      </c>
      <c r="AE20" t="s">
        <v>273</v>
      </c>
      <c r="AF20">
        <v>107</v>
      </c>
      <c r="AG20">
        <v>344</v>
      </c>
      <c r="AH20">
        <v>55.30547</v>
      </c>
      <c r="AI20" t="s">
        <v>182</v>
      </c>
      <c r="AJ20">
        <v>247</v>
      </c>
      <c r="AK20">
        <v>344</v>
      </c>
      <c r="AL20">
        <v>55.30547</v>
      </c>
      <c r="AM20" t="s">
        <v>274</v>
      </c>
      <c r="AN20">
        <v>365</v>
      </c>
      <c r="AO20">
        <v>345</v>
      </c>
      <c r="AP20">
        <v>55.466239999999999</v>
      </c>
    </row>
    <row r="21" spans="1:42">
      <c r="A21" t="s">
        <v>275</v>
      </c>
      <c r="B21">
        <f>IF(C21 = GroundTruth!A21, 1, 0)</f>
        <v>1</v>
      </c>
      <c r="C21" t="s">
        <v>276</v>
      </c>
      <c r="D21">
        <v>22</v>
      </c>
      <c r="E21">
        <v>57</v>
      </c>
      <c r="F21">
        <v>18.446601999999999</v>
      </c>
      <c r="G21" t="s">
        <v>140</v>
      </c>
      <c r="H21">
        <v>231</v>
      </c>
      <c r="I21">
        <v>159</v>
      </c>
      <c r="J21">
        <v>51.456305999999998</v>
      </c>
      <c r="K21" t="s">
        <v>277</v>
      </c>
      <c r="L21">
        <v>146</v>
      </c>
      <c r="M21">
        <v>161</v>
      </c>
      <c r="N21">
        <v>52.103560000000002</v>
      </c>
      <c r="O21" t="s">
        <v>278</v>
      </c>
      <c r="P21">
        <v>222</v>
      </c>
      <c r="Q21">
        <v>161</v>
      </c>
      <c r="R21">
        <v>52.103560000000002</v>
      </c>
      <c r="S21" t="s">
        <v>279</v>
      </c>
      <c r="T21">
        <v>380</v>
      </c>
      <c r="U21">
        <v>161</v>
      </c>
      <c r="V21">
        <v>52.103560000000002</v>
      </c>
      <c r="W21" t="s">
        <v>280</v>
      </c>
      <c r="X21">
        <v>82</v>
      </c>
      <c r="Y21">
        <v>162</v>
      </c>
      <c r="Z21">
        <v>52.427185000000001</v>
      </c>
      <c r="AA21" t="s">
        <v>281</v>
      </c>
      <c r="AB21">
        <v>365</v>
      </c>
      <c r="AC21">
        <v>162</v>
      </c>
      <c r="AD21">
        <v>52.427185000000001</v>
      </c>
      <c r="AE21" t="s">
        <v>282</v>
      </c>
      <c r="AF21">
        <v>24</v>
      </c>
      <c r="AG21">
        <v>162</v>
      </c>
      <c r="AH21">
        <v>52.427185000000001</v>
      </c>
      <c r="AI21" t="s">
        <v>283</v>
      </c>
      <c r="AJ21">
        <v>803</v>
      </c>
      <c r="AK21">
        <v>163</v>
      </c>
      <c r="AL21">
        <v>52.750810000000001</v>
      </c>
      <c r="AM21" t="s">
        <v>284</v>
      </c>
      <c r="AN21">
        <v>101</v>
      </c>
      <c r="AO21">
        <v>163</v>
      </c>
      <c r="AP21">
        <v>52.750810000000001</v>
      </c>
    </row>
    <row r="22" spans="1:42">
      <c r="A22" t="s">
        <v>285</v>
      </c>
      <c r="B22">
        <f>IF(C22 = GroundTruth!A22, 1, 0)</f>
        <v>1</v>
      </c>
      <c r="C22" t="s">
        <v>286</v>
      </c>
      <c r="D22">
        <v>229</v>
      </c>
      <c r="E22">
        <v>44</v>
      </c>
      <c r="F22">
        <v>23.783783</v>
      </c>
      <c r="G22" t="s">
        <v>287</v>
      </c>
      <c r="H22">
        <v>13</v>
      </c>
      <c r="I22">
        <v>92</v>
      </c>
      <c r="J22">
        <v>49.729730000000004</v>
      </c>
      <c r="K22" t="s">
        <v>286</v>
      </c>
      <c r="L22">
        <v>230</v>
      </c>
      <c r="M22">
        <v>92</v>
      </c>
      <c r="N22">
        <v>49.729730000000004</v>
      </c>
      <c r="O22" t="s">
        <v>288</v>
      </c>
      <c r="P22">
        <v>449</v>
      </c>
      <c r="Q22">
        <v>92</v>
      </c>
      <c r="R22">
        <v>49.729730000000004</v>
      </c>
      <c r="S22" t="s">
        <v>170</v>
      </c>
      <c r="T22">
        <v>766</v>
      </c>
      <c r="U22">
        <v>92</v>
      </c>
      <c r="V22">
        <v>49.729730000000004</v>
      </c>
      <c r="W22" t="s">
        <v>289</v>
      </c>
      <c r="X22">
        <v>85</v>
      </c>
      <c r="Y22">
        <v>92</v>
      </c>
      <c r="Z22">
        <v>49.729730000000004</v>
      </c>
      <c r="AA22" t="s">
        <v>290</v>
      </c>
      <c r="AB22">
        <v>259</v>
      </c>
      <c r="AC22">
        <v>92</v>
      </c>
      <c r="AD22">
        <v>49.729730000000004</v>
      </c>
      <c r="AE22" t="s">
        <v>290</v>
      </c>
      <c r="AF22">
        <v>259</v>
      </c>
      <c r="AG22">
        <v>92</v>
      </c>
      <c r="AH22">
        <v>49.729730000000004</v>
      </c>
      <c r="AI22" t="s">
        <v>291</v>
      </c>
      <c r="AJ22">
        <v>301</v>
      </c>
      <c r="AK22">
        <v>93</v>
      </c>
      <c r="AL22">
        <v>50.270269999999996</v>
      </c>
      <c r="AM22" t="s">
        <v>251</v>
      </c>
      <c r="AN22">
        <v>27</v>
      </c>
      <c r="AO22">
        <v>93</v>
      </c>
      <c r="AP22">
        <v>50.270269999999996</v>
      </c>
    </row>
    <row r="23" spans="1:42">
      <c r="A23" t="s">
        <v>292</v>
      </c>
      <c r="B23">
        <f>IF(C23 = GroundTruth!A23, 1, 0)</f>
        <v>1</v>
      </c>
      <c r="C23" t="s">
        <v>178</v>
      </c>
      <c r="D23">
        <v>148</v>
      </c>
      <c r="E23">
        <v>146</v>
      </c>
      <c r="F23">
        <v>36.5</v>
      </c>
      <c r="G23" t="s">
        <v>180</v>
      </c>
      <c r="H23">
        <v>126</v>
      </c>
      <c r="I23">
        <v>194</v>
      </c>
      <c r="J23">
        <v>48.5</v>
      </c>
      <c r="K23" t="s">
        <v>293</v>
      </c>
      <c r="L23">
        <v>85</v>
      </c>
      <c r="M23">
        <v>195</v>
      </c>
      <c r="N23">
        <v>48.75</v>
      </c>
      <c r="O23" t="s">
        <v>293</v>
      </c>
      <c r="P23">
        <v>85</v>
      </c>
      <c r="Q23">
        <v>195</v>
      </c>
      <c r="R23">
        <v>48.75</v>
      </c>
      <c r="S23" t="s">
        <v>294</v>
      </c>
      <c r="T23">
        <v>189</v>
      </c>
      <c r="U23">
        <v>197</v>
      </c>
      <c r="V23">
        <v>49.25</v>
      </c>
      <c r="W23" t="s">
        <v>231</v>
      </c>
      <c r="X23">
        <v>638</v>
      </c>
      <c r="Y23">
        <v>197</v>
      </c>
      <c r="Z23">
        <v>49.25</v>
      </c>
      <c r="AA23" t="s">
        <v>94</v>
      </c>
      <c r="AB23">
        <v>450</v>
      </c>
      <c r="AC23">
        <v>198</v>
      </c>
      <c r="AD23">
        <v>49.5</v>
      </c>
      <c r="AE23" t="s">
        <v>295</v>
      </c>
      <c r="AF23">
        <v>135</v>
      </c>
      <c r="AG23">
        <v>198</v>
      </c>
      <c r="AH23">
        <v>49.5</v>
      </c>
      <c r="AI23" t="s">
        <v>296</v>
      </c>
      <c r="AJ23">
        <v>184</v>
      </c>
      <c r="AK23">
        <v>199</v>
      </c>
      <c r="AL23">
        <v>49.75</v>
      </c>
      <c r="AM23" t="s">
        <v>259</v>
      </c>
      <c r="AN23">
        <v>379</v>
      </c>
      <c r="AO23">
        <v>199</v>
      </c>
      <c r="AP23">
        <v>49.75</v>
      </c>
    </row>
    <row r="24" spans="1:42">
      <c r="A24" t="s">
        <v>297</v>
      </c>
      <c r="B24">
        <f>IF(C24 = GroundTruth!A24, 1, 0)</f>
        <v>1</v>
      </c>
      <c r="C24" t="s">
        <v>298</v>
      </c>
      <c r="D24">
        <v>117</v>
      </c>
      <c r="E24">
        <v>41</v>
      </c>
      <c r="F24">
        <v>20.918367</v>
      </c>
      <c r="G24" t="s">
        <v>104</v>
      </c>
      <c r="H24">
        <v>129</v>
      </c>
      <c r="I24">
        <v>90</v>
      </c>
      <c r="J24">
        <v>45.918365000000001</v>
      </c>
      <c r="K24" t="s">
        <v>234</v>
      </c>
      <c r="L24">
        <v>201</v>
      </c>
      <c r="M24">
        <v>92</v>
      </c>
      <c r="N24">
        <v>46.938777999999999</v>
      </c>
      <c r="O24" t="s">
        <v>299</v>
      </c>
      <c r="P24">
        <v>72</v>
      </c>
      <c r="Q24">
        <v>93</v>
      </c>
      <c r="R24">
        <v>47.448982000000001</v>
      </c>
      <c r="S24" t="s">
        <v>300</v>
      </c>
      <c r="T24">
        <v>221</v>
      </c>
      <c r="U24">
        <v>94</v>
      </c>
      <c r="V24">
        <v>47.959183000000003</v>
      </c>
      <c r="W24" t="s">
        <v>301</v>
      </c>
      <c r="X24">
        <v>377</v>
      </c>
      <c r="Y24">
        <v>94</v>
      </c>
      <c r="Z24">
        <v>47.959183000000003</v>
      </c>
      <c r="AA24" t="s">
        <v>179</v>
      </c>
      <c r="AB24">
        <v>348</v>
      </c>
      <c r="AC24">
        <v>94</v>
      </c>
      <c r="AD24">
        <v>47.959183000000003</v>
      </c>
      <c r="AE24" t="s">
        <v>302</v>
      </c>
      <c r="AF24">
        <v>563</v>
      </c>
      <c r="AG24">
        <v>95</v>
      </c>
      <c r="AH24">
        <v>48.469386999999998</v>
      </c>
      <c r="AI24" t="s">
        <v>301</v>
      </c>
      <c r="AJ24">
        <v>377</v>
      </c>
      <c r="AK24">
        <v>96</v>
      </c>
      <c r="AL24">
        <v>48.979590000000002</v>
      </c>
      <c r="AM24" t="s">
        <v>296</v>
      </c>
      <c r="AN24">
        <v>184</v>
      </c>
      <c r="AO24">
        <v>96</v>
      </c>
      <c r="AP24">
        <v>48.979590000000002</v>
      </c>
    </row>
    <row r="25" spans="1:42">
      <c r="A25" t="s">
        <v>303</v>
      </c>
      <c r="B25">
        <f>IF(C25 = GroundTruth!A25, 1, 0)</f>
        <v>1</v>
      </c>
      <c r="C25" t="s">
        <v>304</v>
      </c>
      <c r="D25">
        <v>83</v>
      </c>
      <c r="E25">
        <v>133</v>
      </c>
      <c r="F25">
        <v>34.816752999999999</v>
      </c>
      <c r="G25" t="s">
        <v>304</v>
      </c>
      <c r="H25">
        <v>83</v>
      </c>
      <c r="I25">
        <v>137</v>
      </c>
      <c r="J25">
        <v>35.863872999999998</v>
      </c>
      <c r="K25" t="s">
        <v>304</v>
      </c>
      <c r="L25">
        <v>83</v>
      </c>
      <c r="M25">
        <v>166</v>
      </c>
      <c r="N25">
        <v>43.455497999999999</v>
      </c>
      <c r="O25" t="s">
        <v>143</v>
      </c>
      <c r="P25">
        <v>399</v>
      </c>
      <c r="Q25">
        <v>208</v>
      </c>
      <c r="R25">
        <v>54.45026</v>
      </c>
      <c r="S25" t="s">
        <v>305</v>
      </c>
      <c r="T25">
        <v>608</v>
      </c>
      <c r="U25">
        <v>209</v>
      </c>
      <c r="V25">
        <v>54.712040000000002</v>
      </c>
      <c r="W25" t="s">
        <v>306</v>
      </c>
      <c r="X25">
        <v>674</v>
      </c>
      <c r="Y25">
        <v>209</v>
      </c>
      <c r="Z25">
        <v>54.712040000000002</v>
      </c>
      <c r="AA25" t="s">
        <v>307</v>
      </c>
      <c r="AB25">
        <v>391</v>
      </c>
      <c r="AC25">
        <v>210</v>
      </c>
      <c r="AD25">
        <v>54.973824</v>
      </c>
      <c r="AE25" t="s">
        <v>308</v>
      </c>
      <c r="AF25">
        <v>282</v>
      </c>
      <c r="AG25">
        <v>211</v>
      </c>
      <c r="AH25">
        <v>55.235599999999998</v>
      </c>
      <c r="AI25" t="s">
        <v>309</v>
      </c>
      <c r="AJ25">
        <v>685</v>
      </c>
      <c r="AK25">
        <v>212</v>
      </c>
      <c r="AL25">
        <v>55.497382999999999</v>
      </c>
      <c r="AM25" t="s">
        <v>308</v>
      </c>
      <c r="AN25">
        <v>282</v>
      </c>
      <c r="AO25">
        <v>212</v>
      </c>
      <c r="AP25">
        <v>55.497382999999999</v>
      </c>
    </row>
    <row r="26" spans="1:42">
      <c r="A26" t="s">
        <v>311</v>
      </c>
      <c r="B26">
        <f>IF(C26 = GroundTruth!A26, 1, 0)</f>
        <v>1</v>
      </c>
      <c r="C26" t="s">
        <v>312</v>
      </c>
      <c r="D26">
        <v>71</v>
      </c>
      <c r="E26">
        <v>69</v>
      </c>
      <c r="F26">
        <v>24.381626000000001</v>
      </c>
      <c r="G26" t="s">
        <v>313</v>
      </c>
      <c r="H26">
        <v>477</v>
      </c>
      <c r="I26">
        <v>132</v>
      </c>
      <c r="J26">
        <v>46.64311</v>
      </c>
      <c r="K26" t="s">
        <v>313</v>
      </c>
      <c r="L26">
        <v>477</v>
      </c>
      <c r="M26">
        <v>133</v>
      </c>
      <c r="N26">
        <v>46.996464000000003</v>
      </c>
      <c r="O26" t="s">
        <v>283</v>
      </c>
      <c r="P26">
        <v>803</v>
      </c>
      <c r="Q26">
        <v>138</v>
      </c>
      <c r="R26">
        <v>48.763252000000001</v>
      </c>
      <c r="S26" t="s">
        <v>255</v>
      </c>
      <c r="T26">
        <v>584</v>
      </c>
      <c r="U26">
        <v>139</v>
      </c>
      <c r="V26">
        <v>49.116607999999999</v>
      </c>
      <c r="W26" t="s">
        <v>253</v>
      </c>
      <c r="X26">
        <v>673</v>
      </c>
      <c r="Y26">
        <v>139</v>
      </c>
      <c r="Z26">
        <v>49.116607999999999</v>
      </c>
      <c r="AA26" t="s">
        <v>314</v>
      </c>
      <c r="AB26">
        <v>68</v>
      </c>
      <c r="AC26">
        <v>142</v>
      </c>
      <c r="AD26">
        <v>50.176679999999998</v>
      </c>
      <c r="AE26" t="s">
        <v>315</v>
      </c>
      <c r="AF26">
        <v>163</v>
      </c>
      <c r="AG26">
        <v>143</v>
      </c>
      <c r="AH26">
        <v>50.530033000000003</v>
      </c>
      <c r="AI26" t="s">
        <v>316</v>
      </c>
      <c r="AJ26">
        <v>269</v>
      </c>
      <c r="AK26">
        <v>143</v>
      </c>
      <c r="AL26">
        <v>50.530033000000003</v>
      </c>
      <c r="AM26" t="s">
        <v>317</v>
      </c>
      <c r="AN26">
        <v>194</v>
      </c>
      <c r="AO26">
        <v>144</v>
      </c>
      <c r="AP26">
        <v>50.883395999999998</v>
      </c>
    </row>
    <row r="27" spans="1:42">
      <c r="A27" t="s">
        <v>318</v>
      </c>
      <c r="B27">
        <f>IF(C27 = GroundTruth!A27, 1, 0)</f>
        <v>1</v>
      </c>
      <c r="C27" t="s">
        <v>319</v>
      </c>
      <c r="D27">
        <v>70</v>
      </c>
      <c r="E27">
        <v>224</v>
      </c>
      <c r="F27">
        <v>42.666668000000001</v>
      </c>
      <c r="G27" t="s">
        <v>320</v>
      </c>
      <c r="H27">
        <v>710</v>
      </c>
      <c r="I27">
        <v>282</v>
      </c>
      <c r="J27">
        <v>53.714286999999999</v>
      </c>
      <c r="K27" t="s">
        <v>254</v>
      </c>
      <c r="L27">
        <v>798</v>
      </c>
      <c r="M27">
        <v>283</v>
      </c>
      <c r="N27">
        <v>53.904760000000003</v>
      </c>
      <c r="O27" t="s">
        <v>321</v>
      </c>
      <c r="P27">
        <v>384</v>
      </c>
      <c r="Q27">
        <v>285</v>
      </c>
      <c r="R27">
        <v>54.285716999999998</v>
      </c>
      <c r="S27" t="s">
        <v>157</v>
      </c>
      <c r="T27">
        <v>106</v>
      </c>
      <c r="U27">
        <v>286</v>
      </c>
      <c r="V27">
        <v>54.476190000000003</v>
      </c>
      <c r="W27" t="s">
        <v>140</v>
      </c>
      <c r="X27">
        <v>231</v>
      </c>
      <c r="Y27">
        <v>286</v>
      </c>
      <c r="Z27">
        <v>54.476190000000003</v>
      </c>
      <c r="AA27" t="s">
        <v>322</v>
      </c>
      <c r="AB27">
        <v>175</v>
      </c>
      <c r="AC27">
        <v>286</v>
      </c>
      <c r="AD27">
        <v>54.476190000000003</v>
      </c>
      <c r="AE27" t="s">
        <v>323</v>
      </c>
      <c r="AF27">
        <v>215</v>
      </c>
      <c r="AG27">
        <v>287</v>
      </c>
      <c r="AH27">
        <v>54.666668000000001</v>
      </c>
      <c r="AI27" t="s">
        <v>140</v>
      </c>
      <c r="AJ27">
        <v>231</v>
      </c>
      <c r="AK27">
        <v>288</v>
      </c>
      <c r="AL27">
        <v>54.857140000000001</v>
      </c>
      <c r="AM27" t="s">
        <v>136</v>
      </c>
      <c r="AN27">
        <v>746</v>
      </c>
      <c r="AO27">
        <v>288</v>
      </c>
      <c r="AP27">
        <v>54.857140000000001</v>
      </c>
    </row>
    <row r="28" spans="1:42">
      <c r="A28" t="s">
        <v>324</v>
      </c>
      <c r="B28">
        <f>IF(C28 = GroundTruth!A28, 1, 0)</f>
        <v>1</v>
      </c>
      <c r="C28" t="s">
        <v>325</v>
      </c>
      <c r="D28">
        <v>323</v>
      </c>
      <c r="E28">
        <v>81</v>
      </c>
      <c r="F28">
        <v>39.130436000000003</v>
      </c>
      <c r="G28" t="s">
        <v>325</v>
      </c>
      <c r="H28">
        <v>323</v>
      </c>
      <c r="I28">
        <v>86</v>
      </c>
      <c r="J28">
        <v>41.545895000000002</v>
      </c>
      <c r="K28" t="s">
        <v>326</v>
      </c>
      <c r="L28">
        <v>507</v>
      </c>
      <c r="M28">
        <v>104</v>
      </c>
      <c r="N28">
        <v>50.241546999999997</v>
      </c>
      <c r="O28" t="s">
        <v>327</v>
      </c>
      <c r="P28">
        <v>311</v>
      </c>
      <c r="Q28">
        <v>104</v>
      </c>
      <c r="R28">
        <v>50.241546999999997</v>
      </c>
      <c r="S28" t="s">
        <v>328</v>
      </c>
      <c r="T28">
        <v>19</v>
      </c>
      <c r="U28">
        <v>105</v>
      </c>
      <c r="V28">
        <v>50.724635999999997</v>
      </c>
      <c r="W28" t="s">
        <v>329</v>
      </c>
      <c r="X28">
        <v>680</v>
      </c>
      <c r="Y28">
        <v>105</v>
      </c>
      <c r="Z28">
        <v>50.724635999999997</v>
      </c>
      <c r="AA28" t="s">
        <v>330</v>
      </c>
      <c r="AB28">
        <v>754</v>
      </c>
      <c r="AC28">
        <v>105</v>
      </c>
      <c r="AD28">
        <v>50.724635999999997</v>
      </c>
      <c r="AE28" t="s">
        <v>331</v>
      </c>
      <c r="AF28">
        <v>662</v>
      </c>
      <c r="AG28">
        <v>106</v>
      </c>
      <c r="AH28">
        <v>51.207726000000001</v>
      </c>
      <c r="AI28" t="s">
        <v>332</v>
      </c>
      <c r="AJ28">
        <v>756</v>
      </c>
      <c r="AK28">
        <v>106</v>
      </c>
      <c r="AL28">
        <v>51.207726000000001</v>
      </c>
      <c r="AM28" t="s">
        <v>333</v>
      </c>
      <c r="AN28">
        <v>363</v>
      </c>
      <c r="AO28">
        <v>106</v>
      </c>
      <c r="AP28">
        <v>51.207726000000001</v>
      </c>
    </row>
    <row r="29" spans="1:42">
      <c r="A29" t="s">
        <v>334</v>
      </c>
      <c r="B29">
        <f>IF(C29 = GroundTruth!A29, 1, 0)</f>
        <v>1</v>
      </c>
      <c r="C29" t="s">
        <v>335</v>
      </c>
      <c r="D29">
        <v>25</v>
      </c>
      <c r="E29">
        <v>40</v>
      </c>
      <c r="F29">
        <v>15.444015</v>
      </c>
      <c r="G29" t="s">
        <v>162</v>
      </c>
      <c r="H29">
        <v>256</v>
      </c>
      <c r="I29">
        <v>123</v>
      </c>
      <c r="J29">
        <v>47.490344999999998</v>
      </c>
      <c r="K29" t="s">
        <v>336</v>
      </c>
      <c r="L29">
        <v>261</v>
      </c>
      <c r="M29">
        <v>127</v>
      </c>
      <c r="N29">
        <v>49.034750000000003</v>
      </c>
      <c r="O29" t="s">
        <v>162</v>
      </c>
      <c r="P29">
        <v>256</v>
      </c>
      <c r="Q29">
        <v>127</v>
      </c>
      <c r="R29">
        <v>49.034750000000003</v>
      </c>
      <c r="S29" t="s">
        <v>159</v>
      </c>
      <c r="T29">
        <v>227</v>
      </c>
      <c r="U29">
        <v>129</v>
      </c>
      <c r="V29">
        <v>49.806950000000001</v>
      </c>
      <c r="W29" t="s">
        <v>336</v>
      </c>
      <c r="X29">
        <v>261</v>
      </c>
      <c r="Y29">
        <v>131</v>
      </c>
      <c r="Z29">
        <v>50.579146999999999</v>
      </c>
      <c r="AA29" t="s">
        <v>293</v>
      </c>
      <c r="AB29">
        <v>85</v>
      </c>
      <c r="AC29">
        <v>132</v>
      </c>
      <c r="AD29">
        <v>50.965249999999997</v>
      </c>
      <c r="AE29" t="s">
        <v>327</v>
      </c>
      <c r="AF29">
        <v>311</v>
      </c>
      <c r="AG29">
        <v>132</v>
      </c>
      <c r="AH29">
        <v>50.965249999999997</v>
      </c>
      <c r="AI29" t="s">
        <v>337</v>
      </c>
      <c r="AJ29">
        <v>628</v>
      </c>
      <c r="AK29">
        <v>133</v>
      </c>
      <c r="AL29">
        <v>51.351349999999996</v>
      </c>
      <c r="AM29" t="s">
        <v>338</v>
      </c>
      <c r="AN29">
        <v>708</v>
      </c>
      <c r="AO29">
        <v>133</v>
      </c>
      <c r="AP29">
        <v>51.351349999999996</v>
      </c>
    </row>
    <row r="30" spans="1:42">
      <c r="A30" t="s">
        <v>339</v>
      </c>
      <c r="B30">
        <f>IF(C30 = GroundTruth!A30, 1, 0)</f>
        <v>1</v>
      </c>
      <c r="C30" t="s">
        <v>340</v>
      </c>
      <c r="D30">
        <v>51</v>
      </c>
      <c r="E30">
        <v>96</v>
      </c>
      <c r="F30">
        <v>35.036495000000002</v>
      </c>
      <c r="G30" t="s">
        <v>340</v>
      </c>
      <c r="H30">
        <v>51</v>
      </c>
      <c r="I30">
        <v>120</v>
      </c>
      <c r="J30">
        <v>43.79562</v>
      </c>
      <c r="K30" t="s">
        <v>341</v>
      </c>
      <c r="L30">
        <v>529</v>
      </c>
      <c r="M30">
        <v>142</v>
      </c>
      <c r="N30">
        <v>51.824820000000003</v>
      </c>
      <c r="O30" t="s">
        <v>165</v>
      </c>
      <c r="P30">
        <v>356</v>
      </c>
      <c r="Q30">
        <v>147</v>
      </c>
      <c r="R30">
        <v>53.649635000000004</v>
      </c>
      <c r="S30" t="s">
        <v>144</v>
      </c>
      <c r="T30">
        <v>285</v>
      </c>
      <c r="U30">
        <v>150</v>
      </c>
      <c r="V30">
        <v>54.744522000000003</v>
      </c>
      <c r="W30" t="s">
        <v>342</v>
      </c>
      <c r="X30">
        <v>419</v>
      </c>
      <c r="Y30">
        <v>150</v>
      </c>
      <c r="Z30">
        <v>54.744522000000003</v>
      </c>
      <c r="AA30" t="s">
        <v>164</v>
      </c>
      <c r="AB30">
        <v>200</v>
      </c>
      <c r="AC30">
        <v>150</v>
      </c>
      <c r="AD30">
        <v>54.744522000000003</v>
      </c>
      <c r="AE30" t="s">
        <v>309</v>
      </c>
      <c r="AF30">
        <v>179</v>
      </c>
      <c r="AG30">
        <v>151</v>
      </c>
      <c r="AH30">
        <v>55.109490000000001</v>
      </c>
      <c r="AI30" t="s">
        <v>343</v>
      </c>
      <c r="AJ30">
        <v>637</v>
      </c>
      <c r="AK30">
        <v>151</v>
      </c>
      <c r="AL30">
        <v>55.109490000000001</v>
      </c>
      <c r="AM30" t="s">
        <v>164</v>
      </c>
      <c r="AN30">
        <v>200</v>
      </c>
      <c r="AO30">
        <v>151</v>
      </c>
      <c r="AP30">
        <v>55.109490000000001</v>
      </c>
    </row>
    <row r="31" spans="1:42">
      <c r="A31" t="s">
        <v>344</v>
      </c>
      <c r="B31">
        <f>IF(C31 = GroundTruth!A31, 1, 0)</f>
        <v>1</v>
      </c>
      <c r="C31" t="s">
        <v>180</v>
      </c>
      <c r="D31">
        <v>126</v>
      </c>
      <c r="E31">
        <v>119</v>
      </c>
      <c r="F31">
        <v>22.160149000000001</v>
      </c>
      <c r="G31" t="s">
        <v>293</v>
      </c>
      <c r="H31">
        <v>85</v>
      </c>
      <c r="I31">
        <v>234</v>
      </c>
      <c r="J31">
        <v>43.575417000000002</v>
      </c>
      <c r="K31" t="s">
        <v>269</v>
      </c>
      <c r="L31">
        <v>709</v>
      </c>
      <c r="M31">
        <v>247</v>
      </c>
      <c r="N31">
        <v>45.996276999999999</v>
      </c>
      <c r="O31" t="s">
        <v>183</v>
      </c>
      <c r="P31">
        <v>291</v>
      </c>
      <c r="Q31">
        <v>247</v>
      </c>
      <c r="R31">
        <v>45.996276999999999</v>
      </c>
      <c r="S31" t="s">
        <v>274</v>
      </c>
      <c r="T31">
        <v>365</v>
      </c>
      <c r="U31">
        <v>249</v>
      </c>
      <c r="V31">
        <v>46.368713</v>
      </c>
      <c r="W31" t="s">
        <v>296</v>
      </c>
      <c r="X31">
        <v>184</v>
      </c>
      <c r="Y31">
        <v>250</v>
      </c>
      <c r="Z31">
        <v>46.554935</v>
      </c>
      <c r="AA31" t="s">
        <v>176</v>
      </c>
      <c r="AB31">
        <v>273</v>
      </c>
      <c r="AC31">
        <v>250</v>
      </c>
      <c r="AD31">
        <v>46.554935</v>
      </c>
      <c r="AE31" t="s">
        <v>345</v>
      </c>
      <c r="AF31">
        <v>606</v>
      </c>
      <c r="AG31">
        <v>253</v>
      </c>
      <c r="AH31">
        <v>47.113593999999999</v>
      </c>
      <c r="AI31" t="s">
        <v>293</v>
      </c>
      <c r="AJ31">
        <v>85</v>
      </c>
      <c r="AK31">
        <v>254</v>
      </c>
      <c r="AL31">
        <v>47.299812000000003</v>
      </c>
      <c r="AM31" t="s">
        <v>346</v>
      </c>
      <c r="AN31">
        <v>96</v>
      </c>
      <c r="AO31">
        <v>255</v>
      </c>
      <c r="AP31">
        <v>47.486033999999997</v>
      </c>
    </row>
    <row r="32" spans="1:42">
      <c r="A32" t="s">
        <v>347</v>
      </c>
      <c r="B32">
        <f>IF(C32 = GroundTruth!A32, 1, 0)</f>
        <v>1</v>
      </c>
      <c r="C32" t="s">
        <v>348</v>
      </c>
      <c r="D32">
        <v>560</v>
      </c>
      <c r="E32">
        <v>59</v>
      </c>
      <c r="F32">
        <v>26.696835</v>
      </c>
      <c r="G32" t="s">
        <v>159</v>
      </c>
      <c r="H32">
        <v>227</v>
      </c>
      <c r="I32">
        <v>110</v>
      </c>
      <c r="J32">
        <v>49.773753999999997</v>
      </c>
      <c r="K32" t="s">
        <v>349</v>
      </c>
      <c r="L32">
        <v>328</v>
      </c>
      <c r="M32">
        <v>110</v>
      </c>
      <c r="N32">
        <v>49.773753999999997</v>
      </c>
      <c r="O32" t="s">
        <v>179</v>
      </c>
      <c r="P32">
        <v>348</v>
      </c>
      <c r="Q32">
        <v>111</v>
      </c>
      <c r="R32">
        <v>50.226246000000003</v>
      </c>
      <c r="S32" t="s">
        <v>159</v>
      </c>
      <c r="T32">
        <v>227</v>
      </c>
      <c r="U32">
        <v>112</v>
      </c>
      <c r="V32">
        <v>50.678738000000003</v>
      </c>
      <c r="W32" t="s">
        <v>350</v>
      </c>
      <c r="X32">
        <v>41</v>
      </c>
      <c r="Y32">
        <v>113</v>
      </c>
      <c r="Z32">
        <v>51.131225999999998</v>
      </c>
      <c r="AA32" t="s">
        <v>309</v>
      </c>
      <c r="AB32">
        <v>179</v>
      </c>
      <c r="AC32">
        <v>113</v>
      </c>
      <c r="AD32">
        <v>51.131225999999998</v>
      </c>
      <c r="AE32" t="s">
        <v>351</v>
      </c>
      <c r="AF32">
        <v>757</v>
      </c>
      <c r="AG32">
        <v>113</v>
      </c>
      <c r="AH32">
        <v>51.131225999999998</v>
      </c>
      <c r="AI32" t="s">
        <v>352</v>
      </c>
      <c r="AJ32">
        <v>770</v>
      </c>
      <c r="AK32">
        <v>113</v>
      </c>
      <c r="AL32">
        <v>51.131225999999998</v>
      </c>
      <c r="AM32" t="s">
        <v>353</v>
      </c>
      <c r="AN32">
        <v>204</v>
      </c>
      <c r="AO32">
        <v>113</v>
      </c>
      <c r="AP32">
        <v>51.131225999999998</v>
      </c>
    </row>
    <row r="33" spans="1:42">
      <c r="A33" t="s">
        <v>354</v>
      </c>
      <c r="B33">
        <f>IF(C33 = GroundTruth!A33, 1, 0)</f>
        <v>1</v>
      </c>
      <c r="C33" t="s">
        <v>245</v>
      </c>
      <c r="D33">
        <v>281</v>
      </c>
      <c r="E33">
        <v>27</v>
      </c>
      <c r="F33">
        <v>13.500000999999999</v>
      </c>
      <c r="G33" t="s">
        <v>245</v>
      </c>
      <c r="H33">
        <v>269</v>
      </c>
      <c r="I33">
        <v>76</v>
      </c>
      <c r="J33">
        <v>38</v>
      </c>
      <c r="K33" t="s">
        <v>355</v>
      </c>
      <c r="L33">
        <v>260</v>
      </c>
      <c r="M33">
        <v>92</v>
      </c>
      <c r="N33">
        <v>46</v>
      </c>
      <c r="O33" t="s">
        <v>157</v>
      </c>
      <c r="P33">
        <v>106</v>
      </c>
      <c r="Q33">
        <v>94</v>
      </c>
      <c r="R33">
        <v>47</v>
      </c>
      <c r="S33" t="s">
        <v>356</v>
      </c>
      <c r="T33">
        <v>173</v>
      </c>
      <c r="U33">
        <v>94</v>
      </c>
      <c r="V33">
        <v>47</v>
      </c>
      <c r="W33" t="s">
        <v>140</v>
      </c>
      <c r="X33">
        <v>231</v>
      </c>
      <c r="Y33">
        <v>95</v>
      </c>
      <c r="Z33">
        <v>47.5</v>
      </c>
      <c r="AA33" t="s">
        <v>244</v>
      </c>
      <c r="AB33">
        <v>26</v>
      </c>
      <c r="AC33">
        <v>95</v>
      </c>
      <c r="AD33">
        <v>47.5</v>
      </c>
      <c r="AE33" t="s">
        <v>355</v>
      </c>
      <c r="AF33">
        <v>297</v>
      </c>
      <c r="AG33">
        <v>95</v>
      </c>
      <c r="AH33">
        <v>47.5</v>
      </c>
      <c r="AI33" t="s">
        <v>252</v>
      </c>
      <c r="AJ33">
        <v>23</v>
      </c>
      <c r="AK33">
        <v>96</v>
      </c>
      <c r="AL33">
        <v>48</v>
      </c>
      <c r="AM33" t="s">
        <v>357</v>
      </c>
      <c r="AN33">
        <v>191</v>
      </c>
      <c r="AO33">
        <v>97</v>
      </c>
      <c r="AP33">
        <v>48.5</v>
      </c>
    </row>
    <row r="34" spans="1:42">
      <c r="A34" t="s">
        <v>358</v>
      </c>
      <c r="B34">
        <f>IF(C34 = GroundTruth!A34, 1, 0)</f>
        <v>1</v>
      </c>
      <c r="C34" t="s">
        <v>245</v>
      </c>
      <c r="D34">
        <v>281</v>
      </c>
      <c r="E34">
        <v>22</v>
      </c>
      <c r="F34">
        <v>10.784314</v>
      </c>
      <c r="G34" t="s">
        <v>245</v>
      </c>
      <c r="H34">
        <v>269</v>
      </c>
      <c r="I34">
        <v>80</v>
      </c>
      <c r="J34">
        <v>39.215687000000003</v>
      </c>
      <c r="K34" t="s">
        <v>355</v>
      </c>
      <c r="L34">
        <v>297</v>
      </c>
      <c r="M34">
        <v>89</v>
      </c>
      <c r="N34">
        <v>43.627450000000003</v>
      </c>
      <c r="O34" t="s">
        <v>356</v>
      </c>
      <c r="P34">
        <v>173</v>
      </c>
      <c r="Q34">
        <v>90</v>
      </c>
      <c r="R34">
        <v>44.117649999999998</v>
      </c>
      <c r="S34" t="s">
        <v>140</v>
      </c>
      <c r="T34">
        <v>231</v>
      </c>
      <c r="U34">
        <v>90</v>
      </c>
      <c r="V34">
        <v>44.117649999999998</v>
      </c>
      <c r="W34" t="s">
        <v>359</v>
      </c>
      <c r="X34">
        <v>702</v>
      </c>
      <c r="Y34">
        <v>91</v>
      </c>
      <c r="Z34">
        <v>44.607840000000003</v>
      </c>
      <c r="AA34" t="s">
        <v>140</v>
      </c>
      <c r="AB34">
        <v>231</v>
      </c>
      <c r="AC34">
        <v>92</v>
      </c>
      <c r="AD34">
        <v>45.098038000000003</v>
      </c>
      <c r="AE34" t="s">
        <v>355</v>
      </c>
      <c r="AF34">
        <v>260</v>
      </c>
      <c r="AG34">
        <v>92</v>
      </c>
      <c r="AH34">
        <v>45.098038000000003</v>
      </c>
      <c r="AI34" t="s">
        <v>244</v>
      </c>
      <c r="AJ34">
        <v>26</v>
      </c>
      <c r="AK34">
        <v>93</v>
      </c>
      <c r="AL34">
        <v>45.588234</v>
      </c>
      <c r="AM34" t="s">
        <v>157</v>
      </c>
      <c r="AN34">
        <v>106</v>
      </c>
      <c r="AO34">
        <v>93</v>
      </c>
      <c r="AP34">
        <v>45.588234</v>
      </c>
    </row>
    <row r="35" spans="1:42">
      <c r="A35" t="s">
        <v>360</v>
      </c>
      <c r="B35">
        <f>IF(C35 = GroundTruth!A35, 1, 0)</f>
        <v>1</v>
      </c>
      <c r="C35" t="s">
        <v>361</v>
      </c>
      <c r="D35">
        <v>200</v>
      </c>
      <c r="E35">
        <v>64</v>
      </c>
      <c r="F35">
        <v>23.272728000000001</v>
      </c>
      <c r="G35" t="s">
        <v>155</v>
      </c>
      <c r="H35">
        <v>492</v>
      </c>
      <c r="I35">
        <v>125</v>
      </c>
      <c r="J35">
        <v>45.454548000000003</v>
      </c>
      <c r="K35" t="s">
        <v>362</v>
      </c>
      <c r="L35">
        <v>13</v>
      </c>
      <c r="M35">
        <v>128</v>
      </c>
      <c r="N35">
        <v>46.545456000000001</v>
      </c>
      <c r="O35" t="s">
        <v>136</v>
      </c>
      <c r="P35">
        <v>746</v>
      </c>
      <c r="Q35">
        <v>128</v>
      </c>
      <c r="R35">
        <v>46.545456000000001</v>
      </c>
      <c r="S35" t="s">
        <v>363</v>
      </c>
      <c r="T35">
        <v>694</v>
      </c>
      <c r="U35">
        <v>129</v>
      </c>
      <c r="V35">
        <v>46.909092000000001</v>
      </c>
      <c r="W35" t="s">
        <v>364</v>
      </c>
      <c r="X35">
        <v>724</v>
      </c>
      <c r="Y35">
        <v>131</v>
      </c>
      <c r="Z35">
        <v>47.636364</v>
      </c>
      <c r="AA35" t="s">
        <v>136</v>
      </c>
      <c r="AB35">
        <v>745</v>
      </c>
      <c r="AC35">
        <v>132</v>
      </c>
      <c r="AD35">
        <v>48</v>
      </c>
      <c r="AE35" t="s">
        <v>139</v>
      </c>
      <c r="AF35">
        <v>381</v>
      </c>
      <c r="AG35">
        <v>133</v>
      </c>
      <c r="AH35">
        <v>48.363636</v>
      </c>
      <c r="AI35" t="s">
        <v>248</v>
      </c>
      <c r="AJ35">
        <v>476</v>
      </c>
      <c r="AK35">
        <v>134</v>
      </c>
      <c r="AL35">
        <v>48.727271999999999</v>
      </c>
      <c r="AM35" t="s">
        <v>365</v>
      </c>
      <c r="AN35">
        <v>214</v>
      </c>
      <c r="AO35">
        <v>135</v>
      </c>
      <c r="AP35">
        <v>49.090910000000001</v>
      </c>
    </row>
    <row r="36" spans="1:42">
      <c r="A36" t="s">
        <v>366</v>
      </c>
      <c r="B36">
        <f>IF(C36 = GroundTruth!A36, 1, 0)</f>
        <v>1</v>
      </c>
      <c r="C36" t="s">
        <v>367</v>
      </c>
      <c r="D36">
        <v>146</v>
      </c>
      <c r="E36">
        <v>43</v>
      </c>
      <c r="F36">
        <v>16.349810000000002</v>
      </c>
      <c r="G36" t="s">
        <v>368</v>
      </c>
      <c r="H36">
        <v>149</v>
      </c>
      <c r="I36">
        <v>124</v>
      </c>
      <c r="J36">
        <v>47.148290000000003</v>
      </c>
      <c r="K36" t="s">
        <v>369</v>
      </c>
      <c r="L36">
        <v>381</v>
      </c>
      <c r="M36">
        <v>126</v>
      </c>
      <c r="N36">
        <v>47.908745000000003</v>
      </c>
      <c r="O36" t="s">
        <v>370</v>
      </c>
      <c r="P36">
        <v>167</v>
      </c>
      <c r="Q36">
        <v>127</v>
      </c>
      <c r="R36">
        <v>48.288975000000001</v>
      </c>
      <c r="S36" t="s">
        <v>369</v>
      </c>
      <c r="T36">
        <v>381</v>
      </c>
      <c r="U36">
        <v>127</v>
      </c>
      <c r="V36">
        <v>48.288975000000001</v>
      </c>
      <c r="W36" t="s">
        <v>167</v>
      </c>
      <c r="X36">
        <v>132</v>
      </c>
      <c r="Y36">
        <v>132</v>
      </c>
      <c r="Z36">
        <v>50.190117000000001</v>
      </c>
      <c r="AA36" t="s">
        <v>291</v>
      </c>
      <c r="AB36">
        <v>619</v>
      </c>
      <c r="AC36">
        <v>132</v>
      </c>
      <c r="AD36">
        <v>50.190117000000001</v>
      </c>
      <c r="AE36" t="s">
        <v>287</v>
      </c>
      <c r="AF36">
        <v>13</v>
      </c>
      <c r="AG36">
        <v>133</v>
      </c>
      <c r="AH36">
        <v>50.570343000000001</v>
      </c>
      <c r="AI36" t="s">
        <v>371</v>
      </c>
      <c r="AJ36">
        <v>676</v>
      </c>
      <c r="AK36">
        <v>134</v>
      </c>
      <c r="AL36">
        <v>50.950569999999999</v>
      </c>
      <c r="AM36" t="s">
        <v>291</v>
      </c>
      <c r="AN36">
        <v>301</v>
      </c>
      <c r="AO36">
        <v>134</v>
      </c>
      <c r="AP36">
        <v>50.950569999999999</v>
      </c>
    </row>
    <row r="37" spans="1:42">
      <c r="A37" t="s">
        <v>372</v>
      </c>
      <c r="B37">
        <f>IF(C37 = GroundTruth!A37, 1, 0)</f>
        <v>1</v>
      </c>
      <c r="C37" t="s">
        <v>373</v>
      </c>
      <c r="D37">
        <v>142</v>
      </c>
      <c r="E37">
        <v>60</v>
      </c>
      <c r="F37">
        <v>23.255815999999999</v>
      </c>
      <c r="G37" t="s">
        <v>182</v>
      </c>
      <c r="H37">
        <v>247</v>
      </c>
      <c r="I37">
        <v>125</v>
      </c>
      <c r="J37">
        <v>48.44961</v>
      </c>
      <c r="K37" t="s">
        <v>205</v>
      </c>
      <c r="L37">
        <v>437</v>
      </c>
      <c r="M37">
        <v>127</v>
      </c>
      <c r="N37">
        <v>49.224808000000003</v>
      </c>
      <c r="O37" t="s">
        <v>329</v>
      </c>
      <c r="P37">
        <v>680</v>
      </c>
      <c r="Q37">
        <v>127</v>
      </c>
      <c r="R37">
        <v>49.224808000000003</v>
      </c>
      <c r="S37" t="s">
        <v>94</v>
      </c>
      <c r="T37">
        <v>450</v>
      </c>
      <c r="U37">
        <v>129</v>
      </c>
      <c r="V37">
        <v>50</v>
      </c>
      <c r="W37" t="s">
        <v>374</v>
      </c>
      <c r="X37">
        <v>392</v>
      </c>
      <c r="Y37">
        <v>130</v>
      </c>
      <c r="Z37">
        <v>50.387596000000002</v>
      </c>
      <c r="AA37" t="s">
        <v>181</v>
      </c>
      <c r="AB37">
        <v>512</v>
      </c>
      <c r="AC37">
        <v>130</v>
      </c>
      <c r="AD37">
        <v>50.387596000000002</v>
      </c>
      <c r="AE37" t="s">
        <v>163</v>
      </c>
      <c r="AF37">
        <v>40</v>
      </c>
      <c r="AG37">
        <v>131</v>
      </c>
      <c r="AH37">
        <v>50.775191999999997</v>
      </c>
      <c r="AI37" t="s">
        <v>375</v>
      </c>
      <c r="AJ37">
        <v>445</v>
      </c>
      <c r="AK37">
        <v>131</v>
      </c>
      <c r="AL37">
        <v>50.775191999999997</v>
      </c>
      <c r="AM37" t="s">
        <v>376</v>
      </c>
      <c r="AN37">
        <v>133</v>
      </c>
      <c r="AO37">
        <v>131</v>
      </c>
      <c r="AP37">
        <v>50.775191999999997</v>
      </c>
    </row>
    <row r="38" spans="1:42">
      <c r="A38" t="s">
        <v>377</v>
      </c>
      <c r="B38">
        <f>IF(C38 = GroundTruth!A38, 1, 0)</f>
        <v>1</v>
      </c>
      <c r="C38" t="s">
        <v>378</v>
      </c>
      <c r="D38">
        <v>16</v>
      </c>
      <c r="E38">
        <v>85</v>
      </c>
      <c r="F38">
        <v>40.476191999999998</v>
      </c>
      <c r="G38" t="s">
        <v>378</v>
      </c>
      <c r="H38">
        <v>16</v>
      </c>
      <c r="I38">
        <v>85</v>
      </c>
      <c r="J38">
        <v>40.476191999999998</v>
      </c>
      <c r="K38" t="s">
        <v>239</v>
      </c>
      <c r="L38">
        <v>387</v>
      </c>
      <c r="M38">
        <v>93</v>
      </c>
      <c r="N38">
        <v>44.285713000000001</v>
      </c>
      <c r="O38" t="s">
        <v>239</v>
      </c>
      <c r="P38">
        <v>387</v>
      </c>
      <c r="Q38">
        <v>95</v>
      </c>
      <c r="R38">
        <v>45.238093999999997</v>
      </c>
      <c r="S38" t="s">
        <v>379</v>
      </c>
      <c r="T38">
        <v>430</v>
      </c>
      <c r="U38">
        <v>102</v>
      </c>
      <c r="V38">
        <v>48.571429999999999</v>
      </c>
      <c r="W38" t="s">
        <v>380</v>
      </c>
      <c r="X38">
        <v>181</v>
      </c>
      <c r="Y38">
        <v>103</v>
      </c>
      <c r="Z38">
        <v>49.047620000000002</v>
      </c>
      <c r="AA38" t="s">
        <v>224</v>
      </c>
      <c r="AB38">
        <v>137</v>
      </c>
      <c r="AC38">
        <v>103</v>
      </c>
      <c r="AD38">
        <v>49.047620000000002</v>
      </c>
      <c r="AE38" t="s">
        <v>219</v>
      </c>
      <c r="AF38">
        <v>92</v>
      </c>
      <c r="AG38">
        <v>105</v>
      </c>
      <c r="AH38">
        <v>50</v>
      </c>
      <c r="AI38" t="s">
        <v>252</v>
      </c>
      <c r="AJ38">
        <v>23</v>
      </c>
      <c r="AK38">
        <v>106</v>
      </c>
      <c r="AL38">
        <v>50.476191999999998</v>
      </c>
      <c r="AM38" t="s">
        <v>381</v>
      </c>
      <c r="AN38">
        <v>475</v>
      </c>
      <c r="AO38">
        <v>106</v>
      </c>
      <c r="AP38">
        <v>50.476191999999998</v>
      </c>
    </row>
    <row r="39" spans="1:42">
      <c r="A39" t="s">
        <v>382</v>
      </c>
      <c r="B39">
        <f>IF(C39 = GroundTruth!A39, 1, 0)</f>
        <v>1</v>
      </c>
      <c r="C39" t="s">
        <v>383</v>
      </c>
      <c r="D39">
        <v>305</v>
      </c>
      <c r="E39">
        <v>80</v>
      </c>
      <c r="F39">
        <v>27.027024999999998</v>
      </c>
      <c r="G39" t="s">
        <v>104</v>
      </c>
      <c r="H39">
        <v>320</v>
      </c>
      <c r="I39">
        <v>138</v>
      </c>
      <c r="J39">
        <v>46.62162</v>
      </c>
      <c r="K39" t="s">
        <v>140</v>
      </c>
      <c r="L39">
        <v>231</v>
      </c>
      <c r="M39">
        <v>142</v>
      </c>
      <c r="N39">
        <v>47.972973000000003</v>
      </c>
      <c r="O39" t="s">
        <v>245</v>
      </c>
      <c r="P39">
        <v>269</v>
      </c>
      <c r="Q39">
        <v>143</v>
      </c>
      <c r="R39">
        <v>48.310809999999996</v>
      </c>
      <c r="S39" t="s">
        <v>248</v>
      </c>
      <c r="T39">
        <v>476</v>
      </c>
      <c r="U39">
        <v>143</v>
      </c>
      <c r="V39">
        <v>48.310809999999996</v>
      </c>
      <c r="W39" t="s">
        <v>283</v>
      </c>
      <c r="X39">
        <v>803</v>
      </c>
      <c r="Y39">
        <v>143</v>
      </c>
      <c r="Z39">
        <v>48.310809999999996</v>
      </c>
      <c r="AA39" t="s">
        <v>244</v>
      </c>
      <c r="AB39">
        <v>26</v>
      </c>
      <c r="AC39">
        <v>144</v>
      </c>
      <c r="AD39">
        <v>48.648650000000004</v>
      </c>
      <c r="AE39" t="s">
        <v>157</v>
      </c>
      <c r="AF39">
        <v>106</v>
      </c>
      <c r="AG39">
        <v>145</v>
      </c>
      <c r="AH39">
        <v>48.986485000000002</v>
      </c>
      <c r="AI39" t="s">
        <v>384</v>
      </c>
      <c r="AJ39">
        <v>410</v>
      </c>
      <c r="AK39">
        <v>145</v>
      </c>
      <c r="AL39">
        <v>48.986485000000002</v>
      </c>
      <c r="AM39" t="s">
        <v>140</v>
      </c>
      <c r="AN39">
        <v>231</v>
      </c>
      <c r="AO39">
        <v>145</v>
      </c>
      <c r="AP39">
        <v>48.986485000000002</v>
      </c>
    </row>
    <row r="40" spans="1:42">
      <c r="A40" t="s">
        <v>385</v>
      </c>
      <c r="B40">
        <f>IF(C40 = GroundTruth!A40, 1, 0)</f>
        <v>1</v>
      </c>
      <c r="C40" t="s">
        <v>386</v>
      </c>
      <c r="D40">
        <v>180</v>
      </c>
      <c r="E40">
        <v>198</v>
      </c>
      <c r="F40">
        <v>33.673470000000002</v>
      </c>
      <c r="G40" t="s">
        <v>144</v>
      </c>
      <c r="H40">
        <v>729</v>
      </c>
      <c r="I40">
        <v>310</v>
      </c>
      <c r="J40">
        <v>52.721089999999997</v>
      </c>
      <c r="K40" t="s">
        <v>233</v>
      </c>
      <c r="L40">
        <v>214</v>
      </c>
      <c r="M40">
        <v>322</v>
      </c>
      <c r="N40">
        <v>54.761906000000003</v>
      </c>
      <c r="O40" t="s">
        <v>327</v>
      </c>
      <c r="P40">
        <v>350</v>
      </c>
      <c r="Q40">
        <v>322</v>
      </c>
      <c r="R40">
        <v>54.761906000000003</v>
      </c>
      <c r="S40" t="s">
        <v>387</v>
      </c>
      <c r="T40">
        <v>819</v>
      </c>
      <c r="U40">
        <v>322</v>
      </c>
      <c r="V40">
        <v>54.761906000000003</v>
      </c>
      <c r="W40" t="s">
        <v>388</v>
      </c>
      <c r="X40">
        <v>34</v>
      </c>
      <c r="Y40">
        <v>323</v>
      </c>
      <c r="Z40">
        <v>54.931975999999999</v>
      </c>
      <c r="AA40" t="s">
        <v>389</v>
      </c>
      <c r="AB40">
        <v>35</v>
      </c>
      <c r="AC40">
        <v>323</v>
      </c>
      <c r="AD40">
        <v>54.931975999999999</v>
      </c>
      <c r="AE40" t="s">
        <v>272</v>
      </c>
      <c r="AF40">
        <v>234</v>
      </c>
      <c r="AG40">
        <v>324</v>
      </c>
      <c r="AH40">
        <v>55.102040000000002</v>
      </c>
      <c r="AI40" t="s">
        <v>349</v>
      </c>
      <c r="AJ40">
        <v>328</v>
      </c>
      <c r="AK40">
        <v>324</v>
      </c>
      <c r="AL40">
        <v>55.102040000000002</v>
      </c>
      <c r="AM40" t="s">
        <v>390</v>
      </c>
      <c r="AN40">
        <v>343</v>
      </c>
      <c r="AO40">
        <v>326</v>
      </c>
      <c r="AP40">
        <v>55.442177000000001</v>
      </c>
    </row>
    <row r="41" spans="1:42">
      <c r="A41" t="s">
        <v>391</v>
      </c>
      <c r="B41">
        <f>IF(C41 = GroundTruth!A41, 1, 0)</f>
        <v>1</v>
      </c>
      <c r="C41" t="s">
        <v>392</v>
      </c>
      <c r="D41">
        <v>73</v>
      </c>
      <c r="E41">
        <v>72</v>
      </c>
      <c r="F41">
        <v>26.470589</v>
      </c>
      <c r="G41" t="s">
        <v>185</v>
      </c>
      <c r="H41">
        <v>506</v>
      </c>
      <c r="I41">
        <v>140</v>
      </c>
      <c r="J41">
        <v>51.470590000000001</v>
      </c>
      <c r="K41" t="s">
        <v>270</v>
      </c>
      <c r="L41">
        <v>125</v>
      </c>
      <c r="M41">
        <v>142</v>
      </c>
      <c r="N41">
        <v>52.205883</v>
      </c>
      <c r="O41" t="s">
        <v>257</v>
      </c>
      <c r="P41">
        <v>471</v>
      </c>
      <c r="Q41">
        <v>144</v>
      </c>
      <c r="R41">
        <v>52.941177000000003</v>
      </c>
      <c r="S41" t="s">
        <v>257</v>
      </c>
      <c r="T41">
        <v>471</v>
      </c>
      <c r="U41">
        <v>144</v>
      </c>
      <c r="V41">
        <v>52.941177000000003</v>
      </c>
      <c r="W41" t="s">
        <v>393</v>
      </c>
      <c r="X41">
        <v>480</v>
      </c>
      <c r="Y41">
        <v>146</v>
      </c>
      <c r="Z41">
        <v>53.676468</v>
      </c>
      <c r="AA41" t="s">
        <v>394</v>
      </c>
      <c r="AB41">
        <v>597</v>
      </c>
      <c r="AC41">
        <v>146</v>
      </c>
      <c r="AD41">
        <v>53.676468</v>
      </c>
      <c r="AE41" t="s">
        <v>264</v>
      </c>
      <c r="AF41">
        <v>60</v>
      </c>
      <c r="AG41">
        <v>147</v>
      </c>
      <c r="AH41">
        <v>54.044117</v>
      </c>
      <c r="AI41" t="s">
        <v>395</v>
      </c>
      <c r="AJ41">
        <v>303</v>
      </c>
      <c r="AK41">
        <v>147</v>
      </c>
      <c r="AL41">
        <v>54.044117</v>
      </c>
      <c r="AM41" t="s">
        <v>396</v>
      </c>
      <c r="AN41">
        <v>203</v>
      </c>
      <c r="AO41">
        <v>148</v>
      </c>
      <c r="AP41">
        <v>54.411762000000003</v>
      </c>
    </row>
    <row r="42" spans="1:42">
      <c r="A42" t="s">
        <v>397</v>
      </c>
      <c r="B42">
        <f>IF(C42 = GroundTruth!A42, 1, 0)</f>
        <v>1</v>
      </c>
      <c r="C42" t="s">
        <v>392</v>
      </c>
      <c r="D42">
        <v>73</v>
      </c>
      <c r="E42">
        <v>78</v>
      </c>
      <c r="F42">
        <v>29.323308999999998</v>
      </c>
      <c r="G42" t="s">
        <v>257</v>
      </c>
      <c r="H42">
        <v>471</v>
      </c>
      <c r="I42">
        <v>137</v>
      </c>
      <c r="J42">
        <v>51.50376</v>
      </c>
      <c r="K42" t="s">
        <v>398</v>
      </c>
      <c r="L42">
        <v>230</v>
      </c>
      <c r="M42">
        <v>138</v>
      </c>
      <c r="N42">
        <v>51.8797</v>
      </c>
      <c r="O42" t="s">
        <v>264</v>
      </c>
      <c r="P42">
        <v>60</v>
      </c>
      <c r="Q42">
        <v>139</v>
      </c>
      <c r="R42">
        <v>52.25564</v>
      </c>
      <c r="S42" t="s">
        <v>399</v>
      </c>
      <c r="T42">
        <v>243</v>
      </c>
      <c r="U42">
        <v>139</v>
      </c>
      <c r="V42">
        <v>52.25564</v>
      </c>
      <c r="W42" t="s">
        <v>400</v>
      </c>
      <c r="X42">
        <v>40</v>
      </c>
      <c r="Y42">
        <v>140</v>
      </c>
      <c r="Z42">
        <v>52.63158</v>
      </c>
      <c r="AA42" t="s">
        <v>398</v>
      </c>
      <c r="AB42">
        <v>230</v>
      </c>
      <c r="AC42">
        <v>141</v>
      </c>
      <c r="AD42">
        <v>53.00752</v>
      </c>
      <c r="AE42" t="s">
        <v>270</v>
      </c>
      <c r="AF42">
        <v>125</v>
      </c>
      <c r="AG42">
        <v>142</v>
      </c>
      <c r="AH42">
        <v>53.383457</v>
      </c>
      <c r="AI42" t="s">
        <v>401</v>
      </c>
      <c r="AJ42">
        <v>57</v>
      </c>
      <c r="AK42">
        <v>142</v>
      </c>
      <c r="AL42">
        <v>53.383457</v>
      </c>
      <c r="AM42" t="s">
        <v>402</v>
      </c>
      <c r="AN42">
        <v>448</v>
      </c>
      <c r="AO42">
        <v>142</v>
      </c>
      <c r="AP42">
        <v>53.383457</v>
      </c>
    </row>
    <row r="43" spans="1:42">
      <c r="A43" t="s">
        <v>403</v>
      </c>
      <c r="B43">
        <f>IF(C43 = GroundTruth!A43, 1, 0)</f>
        <v>1</v>
      </c>
      <c r="C43" t="s">
        <v>404</v>
      </c>
      <c r="D43">
        <v>435</v>
      </c>
      <c r="E43">
        <v>102</v>
      </c>
      <c r="F43">
        <v>37.362636999999999</v>
      </c>
      <c r="G43" t="s">
        <v>404</v>
      </c>
      <c r="H43">
        <v>435</v>
      </c>
      <c r="I43">
        <v>109</v>
      </c>
      <c r="J43">
        <v>39.926740000000002</v>
      </c>
      <c r="K43" t="s">
        <v>405</v>
      </c>
      <c r="L43">
        <v>157</v>
      </c>
      <c r="M43">
        <v>143</v>
      </c>
      <c r="N43">
        <v>52.380955</v>
      </c>
      <c r="O43" t="s">
        <v>406</v>
      </c>
      <c r="P43">
        <v>594</v>
      </c>
      <c r="Q43">
        <v>144</v>
      </c>
      <c r="R43">
        <v>52.747256999999998</v>
      </c>
      <c r="S43" t="s">
        <v>198</v>
      </c>
      <c r="T43">
        <v>656</v>
      </c>
      <c r="U43">
        <v>144</v>
      </c>
      <c r="V43">
        <v>52.747256999999998</v>
      </c>
      <c r="W43" t="s">
        <v>407</v>
      </c>
      <c r="X43">
        <v>692</v>
      </c>
      <c r="Y43">
        <v>144</v>
      </c>
      <c r="Z43">
        <v>52.747256999999998</v>
      </c>
      <c r="AA43" t="s">
        <v>271</v>
      </c>
      <c r="AB43">
        <v>74</v>
      </c>
      <c r="AC43">
        <v>144</v>
      </c>
      <c r="AD43">
        <v>52.747256999999998</v>
      </c>
      <c r="AE43" t="s">
        <v>226</v>
      </c>
      <c r="AF43">
        <v>219</v>
      </c>
      <c r="AG43">
        <v>144</v>
      </c>
      <c r="AH43">
        <v>52.747256999999998</v>
      </c>
      <c r="AI43" t="s">
        <v>225</v>
      </c>
      <c r="AJ43">
        <v>682</v>
      </c>
      <c r="AK43">
        <v>145</v>
      </c>
      <c r="AL43">
        <v>53.113556000000003</v>
      </c>
      <c r="AM43" t="s">
        <v>198</v>
      </c>
      <c r="AN43">
        <v>141</v>
      </c>
      <c r="AO43">
        <v>145</v>
      </c>
      <c r="AP43">
        <v>53.113556000000003</v>
      </c>
    </row>
    <row r="44" spans="1:42">
      <c r="A44" t="s">
        <v>408</v>
      </c>
      <c r="B44">
        <f>IF(C44 = GroundTruth!A44, 1, 0)</f>
        <v>1</v>
      </c>
      <c r="C44" t="s">
        <v>409</v>
      </c>
      <c r="D44">
        <v>252</v>
      </c>
      <c r="E44">
        <v>76</v>
      </c>
      <c r="F44">
        <v>28.787877999999999</v>
      </c>
      <c r="G44" t="s">
        <v>409</v>
      </c>
      <c r="H44">
        <v>252</v>
      </c>
      <c r="I44">
        <v>84</v>
      </c>
      <c r="J44">
        <v>31.818182</v>
      </c>
      <c r="K44" t="s">
        <v>410</v>
      </c>
      <c r="L44">
        <v>101</v>
      </c>
      <c r="M44">
        <v>135</v>
      </c>
      <c r="N44">
        <v>51.136364</v>
      </c>
      <c r="O44" t="s">
        <v>210</v>
      </c>
      <c r="P44">
        <v>202</v>
      </c>
      <c r="Q44">
        <v>140</v>
      </c>
      <c r="R44">
        <v>53.030299999999997</v>
      </c>
      <c r="S44" t="s">
        <v>411</v>
      </c>
      <c r="T44">
        <v>219</v>
      </c>
      <c r="U44">
        <v>141</v>
      </c>
      <c r="V44">
        <v>53.409092000000001</v>
      </c>
      <c r="W44" t="s">
        <v>412</v>
      </c>
      <c r="X44">
        <v>405</v>
      </c>
      <c r="Y44">
        <v>141</v>
      </c>
      <c r="Z44">
        <v>53.409092000000001</v>
      </c>
      <c r="AA44" t="s">
        <v>407</v>
      </c>
      <c r="AB44">
        <v>692</v>
      </c>
      <c r="AC44">
        <v>142</v>
      </c>
      <c r="AD44">
        <v>53.787880000000001</v>
      </c>
      <c r="AE44" t="s">
        <v>413</v>
      </c>
      <c r="AF44">
        <v>212</v>
      </c>
      <c r="AG44">
        <v>142</v>
      </c>
      <c r="AH44">
        <v>53.787880000000001</v>
      </c>
      <c r="AI44" t="s">
        <v>264</v>
      </c>
      <c r="AJ44">
        <v>60</v>
      </c>
      <c r="AK44">
        <v>143</v>
      </c>
      <c r="AL44">
        <v>54.166668000000001</v>
      </c>
      <c r="AM44" t="s">
        <v>333</v>
      </c>
      <c r="AN44">
        <v>363</v>
      </c>
      <c r="AO44">
        <v>143</v>
      </c>
      <c r="AP44">
        <v>54.166668000000001</v>
      </c>
    </row>
    <row r="45" spans="1:42">
      <c r="A45" t="s">
        <v>414</v>
      </c>
      <c r="B45">
        <f>IF(C45 = GroundTruth!A45, 1, 0)</f>
        <v>1</v>
      </c>
      <c r="C45" t="s">
        <v>415</v>
      </c>
      <c r="D45">
        <v>122</v>
      </c>
      <c r="E45">
        <v>66</v>
      </c>
      <c r="F45">
        <v>23.404254999999999</v>
      </c>
      <c r="G45" t="s">
        <v>415</v>
      </c>
      <c r="H45">
        <v>122</v>
      </c>
      <c r="I45">
        <v>67</v>
      </c>
      <c r="J45">
        <v>23.758865</v>
      </c>
      <c r="K45" t="s">
        <v>416</v>
      </c>
      <c r="L45">
        <v>325</v>
      </c>
      <c r="M45">
        <v>125</v>
      </c>
      <c r="N45">
        <v>44.326239999999999</v>
      </c>
      <c r="O45" t="s">
        <v>416</v>
      </c>
      <c r="P45">
        <v>325</v>
      </c>
      <c r="Q45">
        <v>128</v>
      </c>
      <c r="R45">
        <v>45.390067999999999</v>
      </c>
      <c r="S45" t="s">
        <v>416</v>
      </c>
      <c r="T45">
        <v>482</v>
      </c>
      <c r="U45">
        <v>132</v>
      </c>
      <c r="V45">
        <v>46.808509999999998</v>
      </c>
      <c r="W45" t="s">
        <v>417</v>
      </c>
      <c r="X45">
        <v>116</v>
      </c>
      <c r="Y45">
        <v>136</v>
      </c>
      <c r="Z45">
        <v>48.226948</v>
      </c>
      <c r="AA45" t="s">
        <v>418</v>
      </c>
      <c r="AB45">
        <v>502</v>
      </c>
      <c r="AC45">
        <v>141</v>
      </c>
      <c r="AD45">
        <v>50</v>
      </c>
      <c r="AE45" t="s">
        <v>419</v>
      </c>
      <c r="AF45">
        <v>145</v>
      </c>
      <c r="AG45">
        <v>141</v>
      </c>
      <c r="AH45">
        <v>50</v>
      </c>
      <c r="AI45" t="s">
        <v>252</v>
      </c>
      <c r="AJ45">
        <v>23</v>
      </c>
      <c r="AK45">
        <v>142</v>
      </c>
      <c r="AL45">
        <v>50.354610000000001</v>
      </c>
      <c r="AM45" t="s">
        <v>420</v>
      </c>
      <c r="AN45">
        <v>204</v>
      </c>
      <c r="AO45">
        <v>143</v>
      </c>
      <c r="AP45">
        <v>50.709217000000002</v>
      </c>
    </row>
    <row r="46" spans="1:42">
      <c r="A46" t="s">
        <v>421</v>
      </c>
      <c r="B46">
        <f>IF(C46 = GroundTruth!A46, 1, 0)</f>
        <v>1</v>
      </c>
      <c r="C46" t="s">
        <v>422</v>
      </c>
      <c r="D46">
        <v>21</v>
      </c>
      <c r="E46">
        <v>149</v>
      </c>
      <c r="F46">
        <v>26.371680999999999</v>
      </c>
      <c r="G46" t="s">
        <v>422</v>
      </c>
      <c r="H46">
        <v>21</v>
      </c>
      <c r="I46">
        <v>187</v>
      </c>
      <c r="J46">
        <v>33.097343000000002</v>
      </c>
      <c r="K46" t="s">
        <v>423</v>
      </c>
      <c r="L46">
        <v>233</v>
      </c>
      <c r="M46">
        <v>296</v>
      </c>
      <c r="N46">
        <v>52.389380000000003</v>
      </c>
      <c r="O46" t="s">
        <v>423</v>
      </c>
      <c r="P46">
        <v>233</v>
      </c>
      <c r="Q46">
        <v>300</v>
      </c>
      <c r="R46">
        <v>53.097343000000002</v>
      </c>
      <c r="S46" t="s">
        <v>161</v>
      </c>
      <c r="T46">
        <v>78</v>
      </c>
      <c r="U46">
        <v>302</v>
      </c>
      <c r="V46">
        <v>53.451329999999999</v>
      </c>
      <c r="W46" t="s">
        <v>424</v>
      </c>
      <c r="X46">
        <v>49</v>
      </c>
      <c r="Y46">
        <v>304</v>
      </c>
      <c r="Z46">
        <v>53.805309999999999</v>
      </c>
      <c r="AA46" t="s">
        <v>425</v>
      </c>
      <c r="AB46">
        <v>74</v>
      </c>
      <c r="AC46">
        <v>305</v>
      </c>
      <c r="AD46">
        <v>53.982300000000002</v>
      </c>
      <c r="AE46" t="s">
        <v>426</v>
      </c>
      <c r="AF46">
        <v>369</v>
      </c>
      <c r="AG46">
        <v>305</v>
      </c>
      <c r="AH46">
        <v>53.982300000000002</v>
      </c>
      <c r="AI46" t="s">
        <v>427</v>
      </c>
      <c r="AJ46">
        <v>128</v>
      </c>
      <c r="AK46">
        <v>306</v>
      </c>
      <c r="AL46">
        <v>54.159289999999999</v>
      </c>
      <c r="AM46" t="s">
        <v>164</v>
      </c>
      <c r="AN46">
        <v>200</v>
      </c>
      <c r="AO46">
        <v>307</v>
      </c>
      <c r="AP46">
        <v>54.336284999999997</v>
      </c>
    </row>
    <row r="47" spans="1:42">
      <c r="A47" t="s">
        <v>428</v>
      </c>
      <c r="B47">
        <f>IF(C47 = GroundTruth!A47, 1, 0)</f>
        <v>1</v>
      </c>
      <c r="C47" t="s">
        <v>155</v>
      </c>
      <c r="D47">
        <v>492</v>
      </c>
      <c r="E47">
        <v>67</v>
      </c>
      <c r="F47">
        <v>26.377953000000002</v>
      </c>
      <c r="G47" t="s">
        <v>253</v>
      </c>
      <c r="H47">
        <v>673</v>
      </c>
      <c r="I47">
        <v>111</v>
      </c>
      <c r="J47">
        <v>43.700786999999998</v>
      </c>
      <c r="K47" t="s">
        <v>136</v>
      </c>
      <c r="L47">
        <v>746</v>
      </c>
      <c r="M47">
        <v>114</v>
      </c>
      <c r="N47">
        <v>44.881889999999999</v>
      </c>
      <c r="O47" t="s">
        <v>220</v>
      </c>
      <c r="P47">
        <v>443</v>
      </c>
      <c r="Q47">
        <v>115</v>
      </c>
      <c r="R47">
        <v>45.275590000000001</v>
      </c>
      <c r="S47" t="s">
        <v>140</v>
      </c>
      <c r="T47">
        <v>231</v>
      </c>
      <c r="U47">
        <v>115</v>
      </c>
      <c r="V47">
        <v>45.275590000000001</v>
      </c>
      <c r="W47" t="s">
        <v>364</v>
      </c>
      <c r="X47">
        <v>724</v>
      </c>
      <c r="Y47">
        <v>115</v>
      </c>
      <c r="Z47">
        <v>45.275590000000001</v>
      </c>
      <c r="AA47" t="s">
        <v>136</v>
      </c>
      <c r="AB47">
        <v>745</v>
      </c>
      <c r="AC47">
        <v>115</v>
      </c>
      <c r="AD47">
        <v>45.275590000000001</v>
      </c>
      <c r="AE47" t="s">
        <v>429</v>
      </c>
      <c r="AF47">
        <v>472</v>
      </c>
      <c r="AG47">
        <v>116</v>
      </c>
      <c r="AH47">
        <v>45.669289999999997</v>
      </c>
      <c r="AI47" t="s">
        <v>140</v>
      </c>
      <c r="AJ47">
        <v>231</v>
      </c>
      <c r="AK47">
        <v>117</v>
      </c>
      <c r="AL47">
        <v>46.062992000000001</v>
      </c>
      <c r="AM47" t="s">
        <v>171</v>
      </c>
      <c r="AN47">
        <v>444</v>
      </c>
      <c r="AO47">
        <v>118</v>
      </c>
      <c r="AP47">
        <v>46.456690000000002</v>
      </c>
    </row>
    <row r="48" spans="1:42">
      <c r="A48" t="s">
        <v>430</v>
      </c>
      <c r="B48">
        <f>IF(C48 = GroundTruth!A48, 1, 0)</f>
        <v>1</v>
      </c>
      <c r="C48" t="s">
        <v>280</v>
      </c>
      <c r="D48">
        <v>82</v>
      </c>
      <c r="E48">
        <v>157</v>
      </c>
      <c r="F48">
        <v>48.606810000000003</v>
      </c>
      <c r="G48" t="s">
        <v>431</v>
      </c>
      <c r="H48">
        <v>41</v>
      </c>
      <c r="I48">
        <v>175</v>
      </c>
      <c r="J48">
        <v>54.179564999999997</v>
      </c>
      <c r="K48" t="s">
        <v>244</v>
      </c>
      <c r="L48">
        <v>26</v>
      </c>
      <c r="M48">
        <v>180</v>
      </c>
      <c r="N48">
        <v>55.727553999999998</v>
      </c>
      <c r="O48" t="s">
        <v>432</v>
      </c>
      <c r="P48">
        <v>111</v>
      </c>
      <c r="Q48">
        <v>183</v>
      </c>
      <c r="R48">
        <v>56.656350000000003</v>
      </c>
      <c r="S48" t="s">
        <v>433</v>
      </c>
      <c r="T48">
        <v>235</v>
      </c>
      <c r="U48">
        <v>183</v>
      </c>
      <c r="V48">
        <v>56.656350000000003</v>
      </c>
      <c r="W48" t="s">
        <v>434</v>
      </c>
      <c r="X48">
        <v>618</v>
      </c>
      <c r="Y48">
        <v>183</v>
      </c>
      <c r="Z48">
        <v>56.656350000000003</v>
      </c>
      <c r="AA48" t="s">
        <v>281</v>
      </c>
      <c r="AB48">
        <v>365</v>
      </c>
      <c r="AC48">
        <v>184</v>
      </c>
      <c r="AD48">
        <v>56.965946000000002</v>
      </c>
      <c r="AE48" t="s">
        <v>435</v>
      </c>
      <c r="AF48">
        <v>422</v>
      </c>
      <c r="AG48">
        <v>184</v>
      </c>
      <c r="AH48">
        <v>56.965946000000002</v>
      </c>
      <c r="AI48" t="s">
        <v>436</v>
      </c>
      <c r="AJ48">
        <v>598</v>
      </c>
      <c r="AK48">
        <v>184</v>
      </c>
      <c r="AL48">
        <v>56.965946000000002</v>
      </c>
      <c r="AM48" t="s">
        <v>242</v>
      </c>
      <c r="AN48">
        <v>171</v>
      </c>
      <c r="AO48">
        <v>184</v>
      </c>
      <c r="AP48">
        <v>56.965946000000002</v>
      </c>
    </row>
    <row r="49" spans="1:42">
      <c r="A49" t="s">
        <v>437</v>
      </c>
      <c r="B49">
        <f>IF(C49 = GroundTruth!A49, 1, 0)</f>
        <v>1</v>
      </c>
      <c r="C49" t="s">
        <v>81</v>
      </c>
      <c r="D49">
        <v>2</v>
      </c>
      <c r="E49">
        <v>94</v>
      </c>
      <c r="F49">
        <v>31.864408000000001</v>
      </c>
      <c r="G49" t="s">
        <v>438</v>
      </c>
      <c r="H49">
        <v>549</v>
      </c>
      <c r="I49">
        <v>149</v>
      </c>
      <c r="J49">
        <v>50.508476000000002</v>
      </c>
      <c r="K49" t="s">
        <v>438</v>
      </c>
      <c r="L49">
        <v>549</v>
      </c>
      <c r="M49">
        <v>152</v>
      </c>
      <c r="N49">
        <v>51.525424999999998</v>
      </c>
      <c r="O49" t="s">
        <v>439</v>
      </c>
      <c r="P49">
        <v>451</v>
      </c>
      <c r="Q49">
        <v>155</v>
      </c>
      <c r="R49">
        <v>52.542369999999998</v>
      </c>
      <c r="S49" t="s">
        <v>440</v>
      </c>
      <c r="T49">
        <v>145</v>
      </c>
      <c r="U49">
        <v>158</v>
      </c>
      <c r="V49">
        <v>53.559322000000002</v>
      </c>
      <c r="W49" t="s">
        <v>225</v>
      </c>
      <c r="X49">
        <v>682</v>
      </c>
      <c r="Y49">
        <v>158</v>
      </c>
      <c r="Z49">
        <v>53.559322000000002</v>
      </c>
      <c r="AA49" t="s">
        <v>32</v>
      </c>
      <c r="AB49">
        <v>321</v>
      </c>
      <c r="AC49">
        <v>159</v>
      </c>
      <c r="AD49">
        <v>53.898304000000003</v>
      </c>
      <c r="AE49" t="s">
        <v>222</v>
      </c>
      <c r="AF49">
        <v>138</v>
      </c>
      <c r="AG49">
        <v>160</v>
      </c>
      <c r="AH49">
        <v>54.237290000000002</v>
      </c>
      <c r="AI49" t="s">
        <v>222</v>
      </c>
      <c r="AJ49">
        <v>138</v>
      </c>
      <c r="AK49">
        <v>160</v>
      </c>
      <c r="AL49">
        <v>54.237290000000002</v>
      </c>
      <c r="AM49" t="s">
        <v>32</v>
      </c>
      <c r="AN49">
        <v>321</v>
      </c>
      <c r="AO49">
        <v>160</v>
      </c>
      <c r="AP49">
        <v>54.237290000000002</v>
      </c>
    </row>
    <row r="50" spans="1:42">
      <c r="A50" t="s">
        <v>441</v>
      </c>
      <c r="B50">
        <f>IF(C50 = GroundTruth!A50, 1, 0)</f>
        <v>1</v>
      </c>
      <c r="C50" t="s">
        <v>83</v>
      </c>
      <c r="D50">
        <v>375</v>
      </c>
      <c r="E50">
        <v>35</v>
      </c>
      <c r="F50">
        <v>22.435898000000002</v>
      </c>
      <c r="G50" t="s">
        <v>442</v>
      </c>
      <c r="H50">
        <v>134</v>
      </c>
      <c r="I50">
        <v>72</v>
      </c>
      <c r="J50">
        <v>46.153846999999999</v>
      </c>
      <c r="K50" t="s">
        <v>443</v>
      </c>
      <c r="L50">
        <v>15</v>
      </c>
      <c r="M50">
        <v>74</v>
      </c>
      <c r="N50">
        <v>47.435898000000002</v>
      </c>
      <c r="O50" t="s">
        <v>444</v>
      </c>
      <c r="P50">
        <v>45</v>
      </c>
      <c r="Q50">
        <v>74</v>
      </c>
      <c r="R50">
        <v>47.435898000000002</v>
      </c>
      <c r="S50" t="s">
        <v>444</v>
      </c>
      <c r="T50">
        <v>45</v>
      </c>
      <c r="U50">
        <v>75</v>
      </c>
      <c r="V50">
        <v>48.076923000000001</v>
      </c>
      <c r="W50" t="s">
        <v>327</v>
      </c>
      <c r="X50">
        <v>248</v>
      </c>
      <c r="Y50">
        <v>76</v>
      </c>
      <c r="Z50">
        <v>48.717950000000002</v>
      </c>
      <c r="AA50" t="s">
        <v>445</v>
      </c>
      <c r="AB50">
        <v>112</v>
      </c>
      <c r="AC50">
        <v>76</v>
      </c>
      <c r="AD50">
        <v>48.717950000000002</v>
      </c>
      <c r="AE50" t="s">
        <v>446</v>
      </c>
      <c r="AF50">
        <v>301</v>
      </c>
      <c r="AG50">
        <v>76</v>
      </c>
      <c r="AH50">
        <v>48.717950000000002</v>
      </c>
      <c r="AI50" t="s">
        <v>447</v>
      </c>
      <c r="AJ50">
        <v>168</v>
      </c>
      <c r="AK50">
        <v>76</v>
      </c>
      <c r="AL50">
        <v>48.717950000000002</v>
      </c>
      <c r="AM50" t="s">
        <v>446</v>
      </c>
      <c r="AN50">
        <v>301</v>
      </c>
      <c r="AO50">
        <v>77</v>
      </c>
      <c r="AP50">
        <v>49.358974000000003</v>
      </c>
    </row>
    <row r="51" spans="1:42">
      <c r="A51" s="2" t="s">
        <v>937</v>
      </c>
      <c r="B51" s="2">
        <f>COUNTIF(B1:B50, 1)</f>
        <v>47</v>
      </c>
    </row>
    <row r="52" spans="1:42">
      <c r="A52" s="2" t="s">
        <v>938</v>
      </c>
      <c r="B52" s="2">
        <f>COUNTIF(B1:B50, 0)</f>
        <v>3</v>
      </c>
    </row>
  </sheetData>
  <sortState ref="A1:AO50">
    <sortCondition ref="A1:A5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P52"/>
  <sheetViews>
    <sheetView workbookViewId="0">
      <selection activeCell="A51" sqref="A51:B52"/>
    </sheetView>
  </sheetViews>
  <sheetFormatPr defaultRowHeight="15"/>
  <cols>
    <col min="1" max="2" width="51" customWidth="1"/>
    <col min="3" max="3" width="23.140625" customWidth="1"/>
  </cols>
  <sheetData>
    <row r="1" spans="1:42">
      <c r="A1" t="s">
        <v>448</v>
      </c>
      <c r="B1">
        <f>IF(C1 = GroundTruth!B1, 1, 0)</f>
        <v>0</v>
      </c>
      <c r="C1" t="s">
        <v>139</v>
      </c>
      <c r="D1">
        <v>381</v>
      </c>
      <c r="E1">
        <v>28</v>
      </c>
      <c r="F1">
        <v>38.888890000000004</v>
      </c>
      <c r="G1" t="s">
        <v>449</v>
      </c>
      <c r="H1">
        <v>5</v>
      </c>
      <c r="I1">
        <v>30</v>
      </c>
      <c r="J1">
        <v>41.666663999999997</v>
      </c>
      <c r="K1" t="s">
        <v>133</v>
      </c>
      <c r="L1">
        <v>359</v>
      </c>
      <c r="M1">
        <v>30</v>
      </c>
      <c r="N1">
        <v>41.666663999999997</v>
      </c>
      <c r="O1" t="s">
        <v>139</v>
      </c>
      <c r="P1">
        <v>381</v>
      </c>
      <c r="Q1">
        <v>30</v>
      </c>
      <c r="R1">
        <v>41.666663999999997</v>
      </c>
      <c r="S1" t="s">
        <v>140</v>
      </c>
      <c r="T1">
        <v>231</v>
      </c>
      <c r="U1">
        <v>31</v>
      </c>
      <c r="V1">
        <v>43.055553000000003</v>
      </c>
      <c r="W1" t="s">
        <v>429</v>
      </c>
      <c r="X1">
        <v>472</v>
      </c>
      <c r="Y1">
        <v>31</v>
      </c>
      <c r="Z1">
        <v>43.055553000000003</v>
      </c>
      <c r="AA1" t="s">
        <v>450</v>
      </c>
      <c r="AB1">
        <v>309</v>
      </c>
      <c r="AC1">
        <v>31</v>
      </c>
      <c r="AD1">
        <v>43.055553000000003</v>
      </c>
      <c r="AE1" t="s">
        <v>449</v>
      </c>
      <c r="AF1">
        <v>5</v>
      </c>
      <c r="AG1">
        <v>31</v>
      </c>
      <c r="AH1">
        <v>43.055553000000003</v>
      </c>
      <c r="AI1" t="s">
        <v>451</v>
      </c>
      <c r="AJ1">
        <v>122</v>
      </c>
      <c r="AK1">
        <v>31</v>
      </c>
      <c r="AL1">
        <v>43.055553000000003</v>
      </c>
      <c r="AM1" t="s">
        <v>247</v>
      </c>
      <c r="AN1">
        <v>302</v>
      </c>
      <c r="AO1">
        <v>31</v>
      </c>
      <c r="AP1">
        <v>43.055553000000003</v>
      </c>
    </row>
    <row r="2" spans="1:42">
      <c r="A2" t="s">
        <v>452</v>
      </c>
      <c r="B2">
        <f>IF(C2 = GroundTruth!B2, 1, 0)</f>
        <v>1</v>
      </c>
      <c r="C2" t="s">
        <v>281</v>
      </c>
      <c r="D2">
        <v>365</v>
      </c>
      <c r="E2">
        <v>7</v>
      </c>
      <c r="F2">
        <v>15.909091</v>
      </c>
      <c r="G2" t="s">
        <v>429</v>
      </c>
      <c r="H2">
        <v>472</v>
      </c>
      <c r="I2">
        <v>17</v>
      </c>
      <c r="J2">
        <v>38.636364</v>
      </c>
      <c r="K2" t="s">
        <v>282</v>
      </c>
      <c r="L2">
        <v>24</v>
      </c>
      <c r="M2">
        <v>17</v>
      </c>
      <c r="N2">
        <v>38.636364</v>
      </c>
      <c r="O2" t="s">
        <v>453</v>
      </c>
      <c r="P2">
        <v>220</v>
      </c>
      <c r="Q2">
        <v>17</v>
      </c>
      <c r="R2">
        <v>38.636364</v>
      </c>
      <c r="S2" t="s">
        <v>252</v>
      </c>
      <c r="T2">
        <v>23</v>
      </c>
      <c r="U2">
        <v>18</v>
      </c>
      <c r="V2">
        <v>40.909092000000001</v>
      </c>
      <c r="W2" t="s">
        <v>454</v>
      </c>
      <c r="X2">
        <v>705</v>
      </c>
      <c r="Y2">
        <v>18</v>
      </c>
      <c r="Z2">
        <v>40.909092000000001</v>
      </c>
      <c r="AA2" t="s">
        <v>356</v>
      </c>
      <c r="AB2">
        <v>173</v>
      </c>
      <c r="AC2">
        <v>18</v>
      </c>
      <c r="AD2">
        <v>40.909092000000001</v>
      </c>
      <c r="AE2" t="s">
        <v>455</v>
      </c>
      <c r="AF2">
        <v>374</v>
      </c>
      <c r="AG2">
        <v>18</v>
      </c>
      <c r="AH2">
        <v>40.909092000000001</v>
      </c>
      <c r="AI2" t="s">
        <v>456</v>
      </c>
      <c r="AJ2">
        <v>155</v>
      </c>
      <c r="AK2">
        <v>19</v>
      </c>
      <c r="AL2">
        <v>43.181820000000002</v>
      </c>
      <c r="AM2" t="s">
        <v>291</v>
      </c>
      <c r="AN2">
        <v>619</v>
      </c>
      <c r="AO2">
        <v>19</v>
      </c>
      <c r="AP2">
        <v>43.181820000000002</v>
      </c>
    </row>
    <row r="3" spans="1:42">
      <c r="A3" t="s">
        <v>457</v>
      </c>
      <c r="B3">
        <f>IF(C3 = GroundTruth!B3, 1, 0)</f>
        <v>1</v>
      </c>
      <c r="C3" t="s">
        <v>86</v>
      </c>
      <c r="D3">
        <v>376</v>
      </c>
      <c r="E3">
        <v>28</v>
      </c>
      <c r="F3">
        <v>29.787233000000001</v>
      </c>
      <c r="G3" t="s">
        <v>140</v>
      </c>
      <c r="H3">
        <v>231</v>
      </c>
      <c r="I3">
        <v>35</v>
      </c>
      <c r="J3">
        <v>37.23404</v>
      </c>
      <c r="K3" t="s">
        <v>433</v>
      </c>
      <c r="L3">
        <v>235</v>
      </c>
      <c r="M3">
        <v>37</v>
      </c>
      <c r="N3">
        <v>39.361702000000001</v>
      </c>
      <c r="O3" t="s">
        <v>157</v>
      </c>
      <c r="P3">
        <v>106</v>
      </c>
      <c r="Q3">
        <v>39</v>
      </c>
      <c r="R3">
        <v>41.489364999999999</v>
      </c>
      <c r="S3" t="s">
        <v>458</v>
      </c>
      <c r="T3">
        <v>108</v>
      </c>
      <c r="U3">
        <v>39</v>
      </c>
      <c r="V3">
        <v>41.489364999999999</v>
      </c>
      <c r="W3" t="s">
        <v>140</v>
      </c>
      <c r="X3">
        <v>231</v>
      </c>
      <c r="Y3">
        <v>39</v>
      </c>
      <c r="Z3">
        <v>41.489364999999999</v>
      </c>
      <c r="AA3" t="s">
        <v>284</v>
      </c>
      <c r="AB3">
        <v>101</v>
      </c>
      <c r="AC3">
        <v>39</v>
      </c>
      <c r="AD3">
        <v>41.489364999999999</v>
      </c>
      <c r="AE3" t="s">
        <v>245</v>
      </c>
      <c r="AF3">
        <v>269</v>
      </c>
      <c r="AG3">
        <v>39</v>
      </c>
      <c r="AH3">
        <v>41.489364999999999</v>
      </c>
      <c r="AI3" t="s">
        <v>154</v>
      </c>
      <c r="AJ3">
        <v>321</v>
      </c>
      <c r="AK3">
        <v>39</v>
      </c>
      <c r="AL3">
        <v>41.489364999999999</v>
      </c>
      <c r="AM3" t="s">
        <v>356</v>
      </c>
      <c r="AN3">
        <v>173</v>
      </c>
      <c r="AO3">
        <v>39</v>
      </c>
      <c r="AP3">
        <v>41.489364999999999</v>
      </c>
    </row>
    <row r="4" spans="1:42">
      <c r="A4" t="s">
        <v>459</v>
      </c>
      <c r="B4">
        <f>IF(C4 = GroundTruth!B4, 1, 0)</f>
        <v>0</v>
      </c>
      <c r="C4" t="s">
        <v>336</v>
      </c>
      <c r="D4">
        <v>158</v>
      </c>
      <c r="E4">
        <v>42</v>
      </c>
      <c r="F4">
        <v>40.776699999999998</v>
      </c>
      <c r="G4" t="s">
        <v>460</v>
      </c>
      <c r="H4">
        <v>240</v>
      </c>
      <c r="I4">
        <v>44</v>
      </c>
      <c r="J4">
        <v>42.718445000000003</v>
      </c>
      <c r="K4" t="s">
        <v>461</v>
      </c>
      <c r="L4">
        <v>553</v>
      </c>
      <c r="M4">
        <v>44</v>
      </c>
      <c r="N4">
        <v>42.718445000000003</v>
      </c>
      <c r="O4" t="s">
        <v>461</v>
      </c>
      <c r="P4">
        <v>553</v>
      </c>
      <c r="Q4">
        <v>44</v>
      </c>
      <c r="R4">
        <v>42.718445000000003</v>
      </c>
      <c r="S4" t="s">
        <v>462</v>
      </c>
      <c r="T4">
        <v>65</v>
      </c>
      <c r="U4">
        <v>45</v>
      </c>
      <c r="V4">
        <v>43.689320000000002</v>
      </c>
      <c r="W4" t="s">
        <v>247</v>
      </c>
      <c r="X4">
        <v>302</v>
      </c>
      <c r="Y4">
        <v>45</v>
      </c>
      <c r="Z4">
        <v>43.689320000000002</v>
      </c>
      <c r="AA4" t="s">
        <v>336</v>
      </c>
      <c r="AB4">
        <v>104</v>
      </c>
      <c r="AC4">
        <v>46</v>
      </c>
      <c r="AD4">
        <v>44.660193999999997</v>
      </c>
      <c r="AE4" t="s">
        <v>463</v>
      </c>
      <c r="AF4">
        <v>792</v>
      </c>
      <c r="AG4">
        <v>46</v>
      </c>
      <c r="AH4">
        <v>44.660193999999997</v>
      </c>
      <c r="AI4" t="s">
        <v>336</v>
      </c>
      <c r="AJ4">
        <v>104</v>
      </c>
      <c r="AK4">
        <v>46</v>
      </c>
      <c r="AL4">
        <v>44.660193999999997</v>
      </c>
      <c r="AM4" t="s">
        <v>189</v>
      </c>
      <c r="AN4">
        <v>263</v>
      </c>
      <c r="AO4">
        <v>47</v>
      </c>
      <c r="AP4">
        <v>45.631070000000001</v>
      </c>
    </row>
    <row r="5" spans="1:42">
      <c r="A5" t="s">
        <v>464</v>
      </c>
      <c r="B5">
        <f>IF(C5 = GroundTruth!B5, 1, 0)</f>
        <v>1</v>
      </c>
      <c r="C5" t="s">
        <v>9</v>
      </c>
      <c r="D5">
        <v>48</v>
      </c>
      <c r="E5">
        <v>6</v>
      </c>
      <c r="F5">
        <v>12.765957999999999</v>
      </c>
      <c r="G5" t="s">
        <v>159</v>
      </c>
      <c r="H5">
        <v>227</v>
      </c>
      <c r="I5">
        <v>16</v>
      </c>
      <c r="J5">
        <v>34.042552999999998</v>
      </c>
      <c r="K5" t="s">
        <v>465</v>
      </c>
      <c r="L5">
        <v>515</v>
      </c>
      <c r="M5">
        <v>19</v>
      </c>
      <c r="N5">
        <v>40.425533000000001</v>
      </c>
      <c r="O5" t="s">
        <v>466</v>
      </c>
      <c r="P5">
        <v>288</v>
      </c>
      <c r="Q5">
        <v>20</v>
      </c>
      <c r="R5">
        <v>42.553192000000003</v>
      </c>
      <c r="S5" t="s">
        <v>467</v>
      </c>
      <c r="T5">
        <v>48</v>
      </c>
      <c r="U5">
        <v>20</v>
      </c>
      <c r="V5">
        <v>42.553192000000003</v>
      </c>
      <c r="W5" t="s">
        <v>346</v>
      </c>
      <c r="X5">
        <v>96</v>
      </c>
      <c r="Y5">
        <v>20</v>
      </c>
      <c r="Z5">
        <v>42.553192000000003</v>
      </c>
      <c r="AA5" t="s">
        <v>198</v>
      </c>
      <c r="AB5">
        <v>532</v>
      </c>
      <c r="AC5">
        <v>20</v>
      </c>
      <c r="AD5">
        <v>42.553192000000003</v>
      </c>
      <c r="AE5" t="s">
        <v>327</v>
      </c>
      <c r="AF5">
        <v>311</v>
      </c>
      <c r="AG5">
        <v>20</v>
      </c>
      <c r="AH5">
        <v>42.553192000000003</v>
      </c>
      <c r="AI5" t="s">
        <v>468</v>
      </c>
      <c r="AJ5">
        <v>797</v>
      </c>
      <c r="AK5">
        <v>20</v>
      </c>
      <c r="AL5">
        <v>42.553192000000003</v>
      </c>
      <c r="AM5" t="s">
        <v>162</v>
      </c>
      <c r="AN5">
        <v>256</v>
      </c>
      <c r="AO5">
        <v>20</v>
      </c>
      <c r="AP5">
        <v>42.553192000000003</v>
      </c>
    </row>
    <row r="6" spans="1:42">
      <c r="A6" t="s">
        <v>166</v>
      </c>
      <c r="B6">
        <f>IF(C6 = GroundTruth!B6, 1, 0)</f>
        <v>1</v>
      </c>
      <c r="C6" t="s">
        <v>167</v>
      </c>
      <c r="D6">
        <v>132</v>
      </c>
      <c r="E6">
        <v>11</v>
      </c>
      <c r="F6">
        <v>18.333334000000001</v>
      </c>
      <c r="G6" t="s">
        <v>167</v>
      </c>
      <c r="H6">
        <v>132</v>
      </c>
      <c r="I6">
        <v>14</v>
      </c>
      <c r="J6">
        <v>23.333334000000001</v>
      </c>
      <c r="K6" t="s">
        <v>469</v>
      </c>
      <c r="L6">
        <v>738</v>
      </c>
      <c r="M6">
        <v>23</v>
      </c>
      <c r="N6">
        <v>38.333331999999999</v>
      </c>
      <c r="O6" t="s">
        <v>173</v>
      </c>
      <c r="P6">
        <v>668</v>
      </c>
      <c r="Q6">
        <v>24</v>
      </c>
      <c r="R6">
        <v>40</v>
      </c>
      <c r="S6" t="s">
        <v>470</v>
      </c>
      <c r="T6">
        <v>119</v>
      </c>
      <c r="U6">
        <v>24</v>
      </c>
      <c r="V6">
        <v>40</v>
      </c>
      <c r="W6" t="s">
        <v>424</v>
      </c>
      <c r="X6">
        <v>49</v>
      </c>
      <c r="Y6">
        <v>25</v>
      </c>
      <c r="Z6">
        <v>41.666663999999997</v>
      </c>
      <c r="AA6" t="s">
        <v>471</v>
      </c>
      <c r="AB6">
        <v>171</v>
      </c>
      <c r="AC6">
        <v>25</v>
      </c>
      <c r="AD6">
        <v>41.666663999999997</v>
      </c>
      <c r="AE6" t="s">
        <v>472</v>
      </c>
      <c r="AF6">
        <v>87</v>
      </c>
      <c r="AG6">
        <v>25</v>
      </c>
      <c r="AH6">
        <v>41.666663999999997</v>
      </c>
      <c r="AI6" t="s">
        <v>473</v>
      </c>
      <c r="AJ6">
        <v>315</v>
      </c>
      <c r="AK6">
        <v>25</v>
      </c>
      <c r="AL6">
        <v>41.666663999999997</v>
      </c>
      <c r="AM6" t="s">
        <v>474</v>
      </c>
      <c r="AN6">
        <v>47</v>
      </c>
      <c r="AO6">
        <v>26</v>
      </c>
      <c r="AP6">
        <v>43.333331999999999</v>
      </c>
    </row>
    <row r="7" spans="1:42">
      <c r="A7" t="s">
        <v>475</v>
      </c>
      <c r="B7">
        <f>IF(C7 = GroundTruth!B7, 1, 0)</f>
        <v>0</v>
      </c>
      <c r="C7" t="s">
        <v>203</v>
      </c>
      <c r="D7">
        <v>86</v>
      </c>
      <c r="E7">
        <v>45</v>
      </c>
      <c r="F7">
        <v>50.561799999999998</v>
      </c>
      <c r="G7" t="s">
        <v>476</v>
      </c>
      <c r="H7">
        <v>153</v>
      </c>
      <c r="I7">
        <v>46</v>
      </c>
      <c r="J7">
        <v>51.685394000000002</v>
      </c>
      <c r="K7" t="s">
        <v>150</v>
      </c>
      <c r="L7">
        <v>162</v>
      </c>
      <c r="M7">
        <v>46</v>
      </c>
      <c r="N7">
        <v>51.685394000000002</v>
      </c>
      <c r="O7" t="s">
        <v>462</v>
      </c>
      <c r="P7">
        <v>65</v>
      </c>
      <c r="Q7">
        <v>47</v>
      </c>
      <c r="R7">
        <v>52.808987000000002</v>
      </c>
      <c r="S7" t="s">
        <v>150</v>
      </c>
      <c r="T7">
        <v>162</v>
      </c>
      <c r="U7">
        <v>47</v>
      </c>
      <c r="V7">
        <v>52.808987000000002</v>
      </c>
      <c r="W7" t="s">
        <v>336</v>
      </c>
      <c r="X7">
        <v>104</v>
      </c>
      <c r="Y7">
        <v>47</v>
      </c>
      <c r="Z7">
        <v>52.808987000000002</v>
      </c>
      <c r="AA7" t="s">
        <v>477</v>
      </c>
      <c r="AB7">
        <v>728</v>
      </c>
      <c r="AC7">
        <v>48</v>
      </c>
      <c r="AD7">
        <v>53.932583000000001</v>
      </c>
      <c r="AE7" t="s">
        <v>478</v>
      </c>
      <c r="AF7">
        <v>166</v>
      </c>
      <c r="AG7">
        <v>48</v>
      </c>
      <c r="AH7">
        <v>53.932583000000001</v>
      </c>
      <c r="AI7" t="s">
        <v>199</v>
      </c>
      <c r="AJ7">
        <v>68</v>
      </c>
      <c r="AK7">
        <v>48</v>
      </c>
      <c r="AL7">
        <v>53.932583000000001</v>
      </c>
      <c r="AM7" t="s">
        <v>479</v>
      </c>
      <c r="AN7">
        <v>545</v>
      </c>
      <c r="AO7">
        <v>48</v>
      </c>
      <c r="AP7">
        <v>53.932583000000001</v>
      </c>
    </row>
    <row r="8" spans="1:42">
      <c r="A8" t="s">
        <v>480</v>
      </c>
      <c r="B8">
        <f>IF(C8 = GroundTruth!B8, 1, 0)</f>
        <v>1</v>
      </c>
      <c r="C8" t="s">
        <v>481</v>
      </c>
      <c r="D8">
        <v>369</v>
      </c>
      <c r="E8">
        <v>13</v>
      </c>
      <c r="F8">
        <v>17.333334000000001</v>
      </c>
      <c r="G8" t="s">
        <v>481</v>
      </c>
      <c r="H8">
        <v>369</v>
      </c>
      <c r="I8">
        <v>24</v>
      </c>
      <c r="J8">
        <v>32</v>
      </c>
      <c r="K8" t="s">
        <v>482</v>
      </c>
      <c r="L8">
        <v>209</v>
      </c>
      <c r="M8">
        <v>35</v>
      </c>
      <c r="N8">
        <v>46.666668000000001</v>
      </c>
      <c r="O8" t="s">
        <v>483</v>
      </c>
      <c r="P8">
        <v>111</v>
      </c>
      <c r="Q8">
        <v>35</v>
      </c>
      <c r="R8">
        <v>46.666668000000001</v>
      </c>
      <c r="S8" t="s">
        <v>446</v>
      </c>
      <c r="T8">
        <v>294</v>
      </c>
      <c r="U8">
        <v>35</v>
      </c>
      <c r="V8">
        <v>46.666668000000001</v>
      </c>
      <c r="W8" t="s">
        <v>296</v>
      </c>
      <c r="X8">
        <v>184</v>
      </c>
      <c r="Y8">
        <v>35</v>
      </c>
      <c r="Z8">
        <v>46.666668000000001</v>
      </c>
      <c r="AA8" t="s">
        <v>274</v>
      </c>
      <c r="AB8">
        <v>365</v>
      </c>
      <c r="AC8">
        <v>35</v>
      </c>
      <c r="AD8">
        <v>46.666668000000001</v>
      </c>
      <c r="AE8" t="s">
        <v>181</v>
      </c>
      <c r="AF8">
        <v>512</v>
      </c>
      <c r="AG8">
        <v>36</v>
      </c>
      <c r="AH8">
        <v>48</v>
      </c>
      <c r="AI8" t="s">
        <v>302</v>
      </c>
      <c r="AJ8">
        <v>563</v>
      </c>
      <c r="AK8">
        <v>36</v>
      </c>
      <c r="AL8">
        <v>48</v>
      </c>
      <c r="AM8" t="s">
        <v>181</v>
      </c>
      <c r="AN8">
        <v>512</v>
      </c>
      <c r="AO8">
        <v>36</v>
      </c>
      <c r="AP8">
        <v>48</v>
      </c>
    </row>
    <row r="9" spans="1:42">
      <c r="A9" t="s">
        <v>484</v>
      </c>
      <c r="B9">
        <f>IF(C9 = GroundTruth!B9, 1, 0)</f>
        <v>1</v>
      </c>
      <c r="C9" t="s">
        <v>485</v>
      </c>
      <c r="D9">
        <v>18</v>
      </c>
      <c r="E9">
        <v>21</v>
      </c>
      <c r="F9">
        <v>28.767123999999999</v>
      </c>
      <c r="G9" t="s">
        <v>485</v>
      </c>
      <c r="H9">
        <v>18</v>
      </c>
      <c r="I9">
        <v>21</v>
      </c>
      <c r="J9">
        <v>28.767123999999999</v>
      </c>
      <c r="K9" t="s">
        <v>486</v>
      </c>
      <c r="L9">
        <v>218</v>
      </c>
      <c r="M9">
        <v>35</v>
      </c>
      <c r="N9">
        <v>47.945205999999999</v>
      </c>
      <c r="O9" t="s">
        <v>474</v>
      </c>
      <c r="P9">
        <v>47</v>
      </c>
      <c r="Q9">
        <v>35</v>
      </c>
      <c r="R9">
        <v>47.945205999999999</v>
      </c>
      <c r="S9" t="s">
        <v>487</v>
      </c>
      <c r="T9">
        <v>470</v>
      </c>
      <c r="U9">
        <v>35</v>
      </c>
      <c r="V9">
        <v>47.945205999999999</v>
      </c>
      <c r="W9" t="s">
        <v>488</v>
      </c>
      <c r="X9">
        <v>295</v>
      </c>
      <c r="Y9">
        <v>35</v>
      </c>
      <c r="Z9">
        <v>47.945205999999999</v>
      </c>
      <c r="AA9" t="s">
        <v>489</v>
      </c>
      <c r="AB9">
        <v>39</v>
      </c>
      <c r="AC9">
        <v>35</v>
      </c>
      <c r="AD9">
        <v>47.945205999999999</v>
      </c>
      <c r="AE9" t="s">
        <v>179</v>
      </c>
      <c r="AF9">
        <v>348</v>
      </c>
      <c r="AG9">
        <v>36</v>
      </c>
      <c r="AH9">
        <v>49.315066999999999</v>
      </c>
      <c r="AI9" t="s">
        <v>490</v>
      </c>
      <c r="AJ9">
        <v>568</v>
      </c>
      <c r="AK9">
        <v>36</v>
      </c>
      <c r="AL9">
        <v>49.315066999999999</v>
      </c>
      <c r="AM9" t="s">
        <v>491</v>
      </c>
      <c r="AN9">
        <v>340</v>
      </c>
      <c r="AO9">
        <v>36</v>
      </c>
      <c r="AP9">
        <v>49.315066999999999</v>
      </c>
    </row>
    <row r="10" spans="1:42">
      <c r="A10" t="s">
        <v>492</v>
      </c>
      <c r="B10">
        <f>IF(C10 = GroundTruth!B10, 1, 0)</f>
        <v>1</v>
      </c>
      <c r="C10" t="s">
        <v>94</v>
      </c>
      <c r="D10">
        <v>450</v>
      </c>
      <c r="E10">
        <v>15</v>
      </c>
      <c r="F10">
        <v>24.590164000000001</v>
      </c>
      <c r="G10" t="s">
        <v>346</v>
      </c>
      <c r="H10">
        <v>96</v>
      </c>
      <c r="I10">
        <v>23</v>
      </c>
      <c r="J10">
        <v>37.704917999999999</v>
      </c>
      <c r="K10" t="s">
        <v>345</v>
      </c>
      <c r="L10">
        <v>606</v>
      </c>
      <c r="M10">
        <v>24</v>
      </c>
      <c r="N10">
        <v>39.344259999999998</v>
      </c>
      <c r="O10" t="s">
        <v>293</v>
      </c>
      <c r="P10">
        <v>85</v>
      </c>
      <c r="Q10">
        <v>25</v>
      </c>
      <c r="R10">
        <v>40.983604</v>
      </c>
      <c r="S10" t="s">
        <v>295</v>
      </c>
      <c r="T10">
        <v>135</v>
      </c>
      <c r="U10">
        <v>25</v>
      </c>
      <c r="V10">
        <v>40.983604</v>
      </c>
      <c r="W10" t="s">
        <v>176</v>
      </c>
      <c r="X10">
        <v>273</v>
      </c>
      <c r="Y10">
        <v>25</v>
      </c>
      <c r="Z10">
        <v>40.983604</v>
      </c>
      <c r="AA10" t="s">
        <v>429</v>
      </c>
      <c r="AB10">
        <v>789</v>
      </c>
      <c r="AC10">
        <v>26</v>
      </c>
      <c r="AD10">
        <v>42.622950000000003</v>
      </c>
      <c r="AE10" t="s">
        <v>493</v>
      </c>
      <c r="AF10">
        <v>331</v>
      </c>
      <c r="AG10">
        <v>26</v>
      </c>
      <c r="AH10">
        <v>42.622950000000003</v>
      </c>
      <c r="AI10" t="s">
        <v>151</v>
      </c>
      <c r="AJ10">
        <v>77</v>
      </c>
      <c r="AK10">
        <v>26</v>
      </c>
      <c r="AL10">
        <v>42.622950000000003</v>
      </c>
      <c r="AM10" t="s">
        <v>296</v>
      </c>
      <c r="AN10">
        <v>184</v>
      </c>
      <c r="AO10">
        <v>26</v>
      </c>
      <c r="AP10">
        <v>42.622950000000003</v>
      </c>
    </row>
    <row r="11" spans="1:42">
      <c r="A11" t="s">
        <v>494</v>
      </c>
      <c r="B11">
        <f>IF(C11 = GroundTruth!B11, 1, 0)</f>
        <v>1</v>
      </c>
      <c r="C11" t="s">
        <v>495</v>
      </c>
      <c r="D11">
        <v>226</v>
      </c>
      <c r="E11">
        <v>129</v>
      </c>
      <c r="F11">
        <v>34.036940000000001</v>
      </c>
      <c r="G11" t="s">
        <v>198</v>
      </c>
      <c r="H11">
        <v>140</v>
      </c>
      <c r="I11">
        <v>137</v>
      </c>
      <c r="J11">
        <v>36.147759999999998</v>
      </c>
      <c r="K11" t="s">
        <v>159</v>
      </c>
      <c r="L11">
        <v>227</v>
      </c>
      <c r="M11">
        <v>137</v>
      </c>
      <c r="N11">
        <v>36.147759999999998</v>
      </c>
      <c r="O11" t="s">
        <v>104</v>
      </c>
      <c r="P11">
        <v>129</v>
      </c>
      <c r="Q11">
        <v>138</v>
      </c>
      <c r="R11">
        <v>36.411610000000003</v>
      </c>
      <c r="S11" t="s">
        <v>159</v>
      </c>
      <c r="T11">
        <v>227</v>
      </c>
      <c r="U11">
        <v>138</v>
      </c>
      <c r="V11">
        <v>36.411610000000003</v>
      </c>
      <c r="W11" t="s">
        <v>471</v>
      </c>
      <c r="X11">
        <v>171</v>
      </c>
      <c r="Y11">
        <v>139</v>
      </c>
      <c r="Z11">
        <v>36.675460000000001</v>
      </c>
      <c r="AA11" t="s">
        <v>336</v>
      </c>
      <c r="AB11">
        <v>261</v>
      </c>
      <c r="AC11">
        <v>140</v>
      </c>
      <c r="AD11">
        <v>36.939315999999998</v>
      </c>
      <c r="AE11" t="s">
        <v>337</v>
      </c>
      <c r="AF11">
        <v>628</v>
      </c>
      <c r="AG11">
        <v>141</v>
      </c>
      <c r="AH11">
        <v>37.203167000000001</v>
      </c>
      <c r="AI11" t="s">
        <v>429</v>
      </c>
      <c r="AJ11">
        <v>789</v>
      </c>
      <c r="AK11">
        <v>141</v>
      </c>
      <c r="AL11">
        <v>37.203167000000001</v>
      </c>
      <c r="AM11" t="s">
        <v>496</v>
      </c>
      <c r="AN11">
        <v>66</v>
      </c>
      <c r="AO11">
        <v>141</v>
      </c>
      <c r="AP11">
        <v>37.203167000000001</v>
      </c>
    </row>
    <row r="12" spans="1:42">
      <c r="A12" t="s">
        <v>497</v>
      </c>
      <c r="B12">
        <f>IF(C12 = GroundTruth!B12, 1, 0)</f>
        <v>1</v>
      </c>
      <c r="C12" t="s">
        <v>369</v>
      </c>
      <c r="D12">
        <v>381</v>
      </c>
      <c r="E12">
        <v>1</v>
      </c>
      <c r="F12">
        <v>2.9411763999999998</v>
      </c>
      <c r="G12" t="s">
        <v>369</v>
      </c>
      <c r="H12">
        <v>381</v>
      </c>
      <c r="I12">
        <v>1</v>
      </c>
      <c r="J12">
        <v>2.9411763999999998</v>
      </c>
      <c r="K12" t="s">
        <v>368</v>
      </c>
      <c r="L12">
        <v>149</v>
      </c>
      <c r="M12">
        <v>12</v>
      </c>
      <c r="N12">
        <v>35.294117</v>
      </c>
      <c r="O12" t="s">
        <v>286</v>
      </c>
      <c r="P12">
        <v>230</v>
      </c>
      <c r="Q12">
        <v>12</v>
      </c>
      <c r="R12">
        <v>35.294117</v>
      </c>
      <c r="S12" t="s">
        <v>291</v>
      </c>
      <c r="T12">
        <v>619</v>
      </c>
      <c r="U12">
        <v>13</v>
      </c>
      <c r="V12">
        <v>38.235294000000003</v>
      </c>
      <c r="W12" t="s">
        <v>291</v>
      </c>
      <c r="X12">
        <v>619</v>
      </c>
      <c r="Y12">
        <v>13</v>
      </c>
      <c r="Z12">
        <v>38.235294000000003</v>
      </c>
      <c r="AA12" t="s">
        <v>498</v>
      </c>
      <c r="AB12">
        <v>209</v>
      </c>
      <c r="AC12">
        <v>13</v>
      </c>
      <c r="AD12">
        <v>38.235294000000003</v>
      </c>
      <c r="AE12" t="s">
        <v>499</v>
      </c>
      <c r="AF12">
        <v>296</v>
      </c>
      <c r="AG12">
        <v>13</v>
      </c>
      <c r="AH12">
        <v>38.235294000000003</v>
      </c>
      <c r="AI12" t="s">
        <v>163</v>
      </c>
      <c r="AJ12">
        <v>40</v>
      </c>
      <c r="AK12">
        <v>13</v>
      </c>
      <c r="AL12">
        <v>38.235294000000003</v>
      </c>
      <c r="AM12" t="s">
        <v>500</v>
      </c>
      <c r="AN12">
        <v>491</v>
      </c>
      <c r="AO12">
        <v>13</v>
      </c>
      <c r="AP12">
        <v>38.235294000000003</v>
      </c>
    </row>
    <row r="13" spans="1:42">
      <c r="A13" t="s">
        <v>501</v>
      </c>
      <c r="B13">
        <f>IF(C13 = GroundTruth!B13, 1, 0)</f>
        <v>1</v>
      </c>
      <c r="C13" t="s">
        <v>369</v>
      </c>
      <c r="D13">
        <v>381</v>
      </c>
      <c r="E13">
        <v>51</v>
      </c>
      <c r="F13">
        <v>40.476191999999998</v>
      </c>
      <c r="G13" t="s">
        <v>369</v>
      </c>
      <c r="H13">
        <v>381</v>
      </c>
      <c r="I13">
        <v>53</v>
      </c>
      <c r="J13">
        <v>42.063490000000002</v>
      </c>
      <c r="K13" t="s">
        <v>424</v>
      </c>
      <c r="L13">
        <v>49</v>
      </c>
      <c r="M13">
        <v>57</v>
      </c>
      <c r="N13">
        <v>45.238093999999997</v>
      </c>
      <c r="O13" t="s">
        <v>161</v>
      </c>
      <c r="P13">
        <v>78</v>
      </c>
      <c r="Q13">
        <v>62</v>
      </c>
      <c r="R13">
        <v>49.20635</v>
      </c>
      <c r="S13" t="s">
        <v>502</v>
      </c>
      <c r="T13">
        <v>440</v>
      </c>
      <c r="U13">
        <v>63</v>
      </c>
      <c r="V13">
        <v>50</v>
      </c>
      <c r="W13" t="s">
        <v>426</v>
      </c>
      <c r="X13">
        <v>11</v>
      </c>
      <c r="Y13">
        <v>63</v>
      </c>
      <c r="Z13">
        <v>50</v>
      </c>
      <c r="AA13" t="s">
        <v>503</v>
      </c>
      <c r="AB13">
        <v>169</v>
      </c>
      <c r="AC13">
        <v>64</v>
      </c>
      <c r="AD13">
        <v>50.793655000000001</v>
      </c>
      <c r="AE13" t="s">
        <v>198</v>
      </c>
      <c r="AF13">
        <v>140</v>
      </c>
      <c r="AG13">
        <v>64</v>
      </c>
      <c r="AH13">
        <v>50.793655000000001</v>
      </c>
      <c r="AI13" t="s">
        <v>161</v>
      </c>
      <c r="AJ13">
        <v>80</v>
      </c>
      <c r="AK13">
        <v>64</v>
      </c>
      <c r="AL13">
        <v>50.793655000000001</v>
      </c>
      <c r="AM13" t="s">
        <v>504</v>
      </c>
      <c r="AN13">
        <v>205</v>
      </c>
      <c r="AO13">
        <v>64</v>
      </c>
      <c r="AP13">
        <v>50.793655000000001</v>
      </c>
    </row>
    <row r="14" spans="1:42">
      <c r="A14" t="s">
        <v>505</v>
      </c>
      <c r="B14">
        <f>IF(C14 = GroundTruth!B14, 1, 0)</f>
        <v>1</v>
      </c>
      <c r="C14" t="s">
        <v>100</v>
      </c>
      <c r="D14">
        <v>177</v>
      </c>
      <c r="E14">
        <v>11</v>
      </c>
      <c r="F14">
        <v>24.444445000000002</v>
      </c>
      <c r="G14" t="s">
        <v>157</v>
      </c>
      <c r="H14">
        <v>106</v>
      </c>
      <c r="I14">
        <v>16</v>
      </c>
      <c r="J14">
        <v>35.555557</v>
      </c>
      <c r="K14" t="s">
        <v>506</v>
      </c>
      <c r="L14">
        <v>590</v>
      </c>
      <c r="M14">
        <v>17</v>
      </c>
      <c r="N14">
        <v>37.77778</v>
      </c>
      <c r="O14" t="s">
        <v>507</v>
      </c>
      <c r="P14">
        <v>610</v>
      </c>
      <c r="Q14">
        <v>17</v>
      </c>
      <c r="R14">
        <v>37.77778</v>
      </c>
      <c r="S14" t="s">
        <v>356</v>
      </c>
      <c r="T14">
        <v>173</v>
      </c>
      <c r="U14">
        <v>17</v>
      </c>
      <c r="V14">
        <v>37.77778</v>
      </c>
      <c r="W14" t="s">
        <v>86</v>
      </c>
      <c r="X14">
        <v>376</v>
      </c>
      <c r="Y14">
        <v>17</v>
      </c>
      <c r="Z14">
        <v>37.77778</v>
      </c>
      <c r="AA14" t="s">
        <v>247</v>
      </c>
      <c r="AB14">
        <v>302</v>
      </c>
      <c r="AC14">
        <v>18</v>
      </c>
      <c r="AD14">
        <v>40</v>
      </c>
      <c r="AE14" t="s">
        <v>154</v>
      </c>
      <c r="AF14">
        <v>321</v>
      </c>
      <c r="AG14">
        <v>18</v>
      </c>
      <c r="AH14">
        <v>40</v>
      </c>
      <c r="AI14" t="s">
        <v>140</v>
      </c>
      <c r="AJ14">
        <v>231</v>
      </c>
      <c r="AK14">
        <v>18</v>
      </c>
      <c r="AL14">
        <v>40</v>
      </c>
      <c r="AM14" t="s">
        <v>433</v>
      </c>
      <c r="AN14">
        <v>235</v>
      </c>
      <c r="AO14">
        <v>18</v>
      </c>
      <c r="AP14">
        <v>40</v>
      </c>
    </row>
    <row r="15" spans="1:42">
      <c r="A15" t="s">
        <v>508</v>
      </c>
      <c r="B15">
        <f>IF(C15 = GroundTruth!B15, 1, 0)</f>
        <v>1</v>
      </c>
      <c r="C15" t="s">
        <v>192</v>
      </c>
      <c r="D15">
        <v>186</v>
      </c>
      <c r="E15">
        <v>14</v>
      </c>
      <c r="F15">
        <v>24.561402999999999</v>
      </c>
      <c r="G15" t="s">
        <v>192</v>
      </c>
      <c r="H15">
        <v>186</v>
      </c>
      <c r="I15">
        <v>18</v>
      </c>
      <c r="J15">
        <v>31.578945000000001</v>
      </c>
      <c r="K15" t="s">
        <v>509</v>
      </c>
      <c r="L15">
        <v>151</v>
      </c>
      <c r="M15">
        <v>22</v>
      </c>
      <c r="N15">
        <v>38.596490000000003</v>
      </c>
      <c r="O15" t="s">
        <v>510</v>
      </c>
      <c r="P15">
        <v>621</v>
      </c>
      <c r="Q15">
        <v>23</v>
      </c>
      <c r="R15">
        <v>40.350879999999997</v>
      </c>
      <c r="S15" t="s">
        <v>511</v>
      </c>
      <c r="T15">
        <v>258</v>
      </c>
      <c r="U15">
        <v>23</v>
      </c>
      <c r="V15">
        <v>40.350879999999997</v>
      </c>
      <c r="W15" t="s">
        <v>335</v>
      </c>
      <c r="X15">
        <v>25</v>
      </c>
      <c r="Y15">
        <v>24</v>
      </c>
      <c r="Z15">
        <v>42.105263000000001</v>
      </c>
      <c r="AA15" t="s">
        <v>350</v>
      </c>
      <c r="AB15">
        <v>41</v>
      </c>
      <c r="AC15">
        <v>24</v>
      </c>
      <c r="AD15">
        <v>42.105263000000001</v>
      </c>
      <c r="AE15" t="s">
        <v>159</v>
      </c>
      <c r="AF15">
        <v>227</v>
      </c>
      <c r="AG15">
        <v>25</v>
      </c>
      <c r="AH15">
        <v>43.859650000000002</v>
      </c>
      <c r="AI15" t="s">
        <v>512</v>
      </c>
      <c r="AJ15">
        <v>603</v>
      </c>
      <c r="AK15">
        <v>26</v>
      </c>
      <c r="AL15">
        <v>45.614032999999999</v>
      </c>
      <c r="AM15" t="s">
        <v>337</v>
      </c>
      <c r="AN15">
        <v>628</v>
      </c>
      <c r="AO15">
        <v>26</v>
      </c>
      <c r="AP15">
        <v>45.614032999999999</v>
      </c>
    </row>
    <row r="16" spans="1:42">
      <c r="A16" t="s">
        <v>191</v>
      </c>
      <c r="B16">
        <f>IF(C16 = GroundTruth!B16, 1, 0)</f>
        <v>1</v>
      </c>
      <c r="C16" t="s">
        <v>192</v>
      </c>
      <c r="D16">
        <v>186</v>
      </c>
      <c r="E16">
        <v>120</v>
      </c>
      <c r="F16">
        <v>51.282055</v>
      </c>
      <c r="G16" t="s">
        <v>192</v>
      </c>
      <c r="H16">
        <v>186</v>
      </c>
      <c r="I16">
        <v>121</v>
      </c>
      <c r="J16">
        <v>51.709400000000002</v>
      </c>
      <c r="K16" t="s">
        <v>513</v>
      </c>
      <c r="L16">
        <v>424</v>
      </c>
      <c r="M16">
        <v>124</v>
      </c>
      <c r="N16">
        <v>52.991455000000002</v>
      </c>
      <c r="O16" t="s">
        <v>514</v>
      </c>
      <c r="P16">
        <v>156</v>
      </c>
      <c r="Q16">
        <v>124</v>
      </c>
      <c r="R16">
        <v>52.991455000000002</v>
      </c>
      <c r="S16" t="s">
        <v>167</v>
      </c>
      <c r="T16">
        <v>132</v>
      </c>
      <c r="U16">
        <v>124</v>
      </c>
      <c r="V16">
        <v>52.991455000000002</v>
      </c>
      <c r="W16" t="s">
        <v>172</v>
      </c>
      <c r="X16">
        <v>679</v>
      </c>
      <c r="Y16">
        <v>124</v>
      </c>
      <c r="Z16">
        <v>52.991455000000002</v>
      </c>
      <c r="AA16" t="s">
        <v>503</v>
      </c>
      <c r="AB16">
        <v>169</v>
      </c>
      <c r="AC16">
        <v>125</v>
      </c>
      <c r="AD16">
        <v>53.418804000000002</v>
      </c>
      <c r="AE16" t="s">
        <v>197</v>
      </c>
      <c r="AF16">
        <v>687</v>
      </c>
      <c r="AG16">
        <v>125</v>
      </c>
      <c r="AH16">
        <v>53.418804000000002</v>
      </c>
      <c r="AI16" t="s">
        <v>515</v>
      </c>
      <c r="AJ16">
        <v>222</v>
      </c>
      <c r="AK16">
        <v>125</v>
      </c>
      <c r="AL16">
        <v>53.418804000000002</v>
      </c>
      <c r="AM16" t="s">
        <v>516</v>
      </c>
      <c r="AN16">
        <v>116</v>
      </c>
      <c r="AO16">
        <v>126</v>
      </c>
      <c r="AP16">
        <v>53.846156999999998</v>
      </c>
    </row>
    <row r="17" spans="1:42">
      <c r="A17" t="s">
        <v>517</v>
      </c>
      <c r="B17">
        <f>IF(C17 = GroundTruth!B17, 1, 0)</f>
        <v>1</v>
      </c>
      <c r="C17" t="s">
        <v>518</v>
      </c>
      <c r="D17">
        <v>55</v>
      </c>
      <c r="E17">
        <v>8</v>
      </c>
      <c r="F17">
        <v>25</v>
      </c>
      <c r="G17" t="s">
        <v>518</v>
      </c>
      <c r="H17">
        <v>55</v>
      </c>
      <c r="I17">
        <v>10</v>
      </c>
      <c r="J17">
        <v>31.25</v>
      </c>
      <c r="K17" t="s">
        <v>519</v>
      </c>
      <c r="L17">
        <v>589</v>
      </c>
      <c r="M17">
        <v>13</v>
      </c>
      <c r="N17">
        <v>40.625</v>
      </c>
      <c r="O17" t="s">
        <v>520</v>
      </c>
      <c r="P17">
        <v>150</v>
      </c>
      <c r="Q17">
        <v>13</v>
      </c>
      <c r="R17">
        <v>40.625</v>
      </c>
      <c r="S17" t="s">
        <v>521</v>
      </c>
      <c r="T17">
        <v>173</v>
      </c>
      <c r="U17">
        <v>13</v>
      </c>
      <c r="V17">
        <v>40.625</v>
      </c>
      <c r="W17" t="s">
        <v>363</v>
      </c>
      <c r="X17">
        <v>694</v>
      </c>
      <c r="Y17">
        <v>13</v>
      </c>
      <c r="Z17">
        <v>40.625</v>
      </c>
      <c r="AA17" t="s">
        <v>522</v>
      </c>
      <c r="AB17">
        <v>768</v>
      </c>
      <c r="AC17">
        <v>13</v>
      </c>
      <c r="AD17">
        <v>40.625</v>
      </c>
      <c r="AE17" t="s">
        <v>523</v>
      </c>
      <c r="AF17">
        <v>130</v>
      </c>
      <c r="AG17">
        <v>13</v>
      </c>
      <c r="AH17">
        <v>40.625</v>
      </c>
      <c r="AI17" t="s">
        <v>308</v>
      </c>
      <c r="AJ17">
        <v>282</v>
      </c>
      <c r="AK17">
        <v>13</v>
      </c>
      <c r="AL17">
        <v>40.625</v>
      </c>
      <c r="AM17" t="s">
        <v>432</v>
      </c>
      <c r="AN17">
        <v>111</v>
      </c>
      <c r="AO17">
        <v>13</v>
      </c>
      <c r="AP17">
        <v>40.625</v>
      </c>
    </row>
    <row r="18" spans="1:42">
      <c r="A18" t="s">
        <v>524</v>
      </c>
      <c r="B18">
        <f>IF(C18 = GroundTruth!B18, 1, 0)</f>
        <v>1</v>
      </c>
      <c r="C18" t="s">
        <v>525</v>
      </c>
      <c r="D18">
        <v>523</v>
      </c>
      <c r="E18">
        <v>25</v>
      </c>
      <c r="F18">
        <v>32.894736999999999</v>
      </c>
      <c r="G18" t="s">
        <v>525</v>
      </c>
      <c r="H18">
        <v>523</v>
      </c>
      <c r="I18">
        <v>28</v>
      </c>
      <c r="J18">
        <v>36.842106000000001</v>
      </c>
      <c r="K18" t="s">
        <v>261</v>
      </c>
      <c r="L18">
        <v>251</v>
      </c>
      <c r="M18">
        <v>34</v>
      </c>
      <c r="N18">
        <v>44.736843</v>
      </c>
      <c r="O18" t="s">
        <v>526</v>
      </c>
      <c r="P18">
        <v>409</v>
      </c>
      <c r="Q18">
        <v>35</v>
      </c>
      <c r="R18">
        <v>46.052630000000001</v>
      </c>
      <c r="S18" t="s">
        <v>527</v>
      </c>
      <c r="T18">
        <v>516</v>
      </c>
      <c r="U18">
        <v>35</v>
      </c>
      <c r="V18">
        <v>46.052630000000001</v>
      </c>
      <c r="W18" t="s">
        <v>407</v>
      </c>
      <c r="X18">
        <v>692</v>
      </c>
      <c r="Y18">
        <v>35</v>
      </c>
      <c r="Z18">
        <v>46.052630000000001</v>
      </c>
      <c r="AA18" t="s">
        <v>528</v>
      </c>
      <c r="AB18">
        <v>264</v>
      </c>
      <c r="AC18">
        <v>35</v>
      </c>
      <c r="AD18">
        <v>46.052630000000001</v>
      </c>
      <c r="AE18" t="s">
        <v>529</v>
      </c>
      <c r="AF18">
        <v>791</v>
      </c>
      <c r="AG18">
        <v>35</v>
      </c>
      <c r="AH18">
        <v>46.052630000000001</v>
      </c>
      <c r="AI18" t="s">
        <v>530</v>
      </c>
      <c r="AJ18">
        <v>806</v>
      </c>
      <c r="AK18">
        <v>35</v>
      </c>
      <c r="AL18">
        <v>46.052630000000001</v>
      </c>
      <c r="AM18" t="s">
        <v>531</v>
      </c>
      <c r="AN18">
        <v>79</v>
      </c>
      <c r="AO18">
        <v>36</v>
      </c>
      <c r="AP18">
        <v>47.368423</v>
      </c>
    </row>
    <row r="19" spans="1:42">
      <c r="A19" t="s">
        <v>532</v>
      </c>
      <c r="B19">
        <f>IF(C19 = GroundTruth!B19, 1, 0)</f>
        <v>1</v>
      </c>
      <c r="C19" t="s">
        <v>104</v>
      </c>
      <c r="D19">
        <v>320</v>
      </c>
      <c r="E19">
        <v>20</v>
      </c>
      <c r="F19">
        <v>33.898308</v>
      </c>
      <c r="G19" t="s">
        <v>245</v>
      </c>
      <c r="H19">
        <v>269</v>
      </c>
      <c r="I19">
        <v>23</v>
      </c>
      <c r="J19">
        <v>38.983049999999999</v>
      </c>
      <c r="K19" t="s">
        <v>86</v>
      </c>
      <c r="L19">
        <v>376</v>
      </c>
      <c r="M19">
        <v>24</v>
      </c>
      <c r="N19">
        <v>40.677962999999998</v>
      </c>
      <c r="O19" t="s">
        <v>317</v>
      </c>
      <c r="P19">
        <v>194</v>
      </c>
      <c r="Q19">
        <v>25</v>
      </c>
      <c r="R19">
        <v>42.372883000000002</v>
      </c>
      <c r="S19" t="s">
        <v>171</v>
      </c>
      <c r="T19">
        <v>444</v>
      </c>
      <c r="U19">
        <v>25</v>
      </c>
      <c r="V19">
        <v>42.372883000000002</v>
      </c>
      <c r="W19" t="s">
        <v>533</v>
      </c>
      <c r="X19">
        <v>319</v>
      </c>
      <c r="Y19">
        <v>25</v>
      </c>
      <c r="Z19">
        <v>42.372883000000002</v>
      </c>
      <c r="AA19" t="s">
        <v>269</v>
      </c>
      <c r="AB19">
        <v>285</v>
      </c>
      <c r="AC19">
        <v>25</v>
      </c>
      <c r="AD19">
        <v>42.372883000000002</v>
      </c>
      <c r="AE19" t="s">
        <v>420</v>
      </c>
      <c r="AF19">
        <v>204</v>
      </c>
      <c r="AG19">
        <v>26</v>
      </c>
      <c r="AH19">
        <v>44.067799999999998</v>
      </c>
      <c r="AI19" t="s">
        <v>519</v>
      </c>
      <c r="AJ19">
        <v>589</v>
      </c>
      <c r="AK19">
        <v>26</v>
      </c>
      <c r="AL19">
        <v>44.067799999999998</v>
      </c>
      <c r="AM19" t="s">
        <v>136</v>
      </c>
      <c r="AN19">
        <v>745</v>
      </c>
      <c r="AO19">
        <v>26</v>
      </c>
      <c r="AP19">
        <v>44.067799999999998</v>
      </c>
    </row>
    <row r="20" spans="1:42">
      <c r="A20" t="s">
        <v>534</v>
      </c>
      <c r="B20">
        <f>IF(C20 = GroundTruth!B20, 1, 0)</f>
        <v>1</v>
      </c>
      <c r="C20" t="s">
        <v>105</v>
      </c>
      <c r="D20">
        <v>54</v>
      </c>
      <c r="E20">
        <v>56</v>
      </c>
      <c r="F20">
        <v>20.664206</v>
      </c>
      <c r="G20" t="s">
        <v>105</v>
      </c>
      <c r="H20">
        <v>53</v>
      </c>
      <c r="I20">
        <v>57</v>
      </c>
      <c r="J20">
        <v>21.03321</v>
      </c>
      <c r="K20" t="s">
        <v>105</v>
      </c>
      <c r="L20">
        <v>53</v>
      </c>
      <c r="M20">
        <v>80</v>
      </c>
      <c r="N20">
        <v>29.520294</v>
      </c>
      <c r="O20" t="s">
        <v>105</v>
      </c>
      <c r="P20">
        <v>54</v>
      </c>
      <c r="Q20">
        <v>84</v>
      </c>
      <c r="R20">
        <v>30.996310999999999</v>
      </c>
      <c r="S20" t="s">
        <v>444</v>
      </c>
      <c r="T20">
        <v>45</v>
      </c>
      <c r="U20">
        <v>140</v>
      </c>
      <c r="V20">
        <v>51.660514999999997</v>
      </c>
      <c r="W20" t="s">
        <v>535</v>
      </c>
      <c r="X20">
        <v>126</v>
      </c>
      <c r="Y20">
        <v>140</v>
      </c>
      <c r="Z20">
        <v>51.660514999999997</v>
      </c>
      <c r="AA20" t="s">
        <v>536</v>
      </c>
      <c r="AB20">
        <v>431</v>
      </c>
      <c r="AC20">
        <v>140</v>
      </c>
      <c r="AD20">
        <v>51.660514999999997</v>
      </c>
      <c r="AE20" t="s">
        <v>537</v>
      </c>
      <c r="AF20">
        <v>530</v>
      </c>
      <c r="AG20">
        <v>144</v>
      </c>
      <c r="AH20">
        <v>53.13653</v>
      </c>
      <c r="AI20" t="s">
        <v>538</v>
      </c>
      <c r="AJ20">
        <v>772</v>
      </c>
      <c r="AK20">
        <v>144</v>
      </c>
      <c r="AL20">
        <v>53.13653</v>
      </c>
      <c r="AM20" t="s">
        <v>539</v>
      </c>
      <c r="AN20">
        <v>556</v>
      </c>
      <c r="AO20">
        <v>145</v>
      </c>
      <c r="AP20">
        <v>53.505535000000002</v>
      </c>
    </row>
    <row r="21" spans="1:42">
      <c r="A21" t="s">
        <v>540</v>
      </c>
      <c r="B21">
        <f>IF(C21 = GroundTruth!B21, 1, 0)</f>
        <v>1</v>
      </c>
      <c r="C21" t="s">
        <v>106</v>
      </c>
      <c r="D21">
        <v>105</v>
      </c>
      <c r="E21">
        <v>6</v>
      </c>
      <c r="F21">
        <v>16.216214999999998</v>
      </c>
      <c r="G21" t="s">
        <v>236</v>
      </c>
      <c r="H21">
        <v>312</v>
      </c>
      <c r="I21">
        <v>9</v>
      </c>
      <c r="J21">
        <v>24.324325999999999</v>
      </c>
      <c r="K21" t="s">
        <v>541</v>
      </c>
      <c r="L21">
        <v>147</v>
      </c>
      <c r="M21">
        <v>12</v>
      </c>
      <c r="N21">
        <v>32.432429999999997</v>
      </c>
      <c r="O21" t="s">
        <v>238</v>
      </c>
      <c r="P21">
        <v>813</v>
      </c>
      <c r="Q21">
        <v>13</v>
      </c>
      <c r="R21">
        <v>35.135136000000003</v>
      </c>
      <c r="S21" t="s">
        <v>176</v>
      </c>
      <c r="T21">
        <v>273</v>
      </c>
      <c r="U21">
        <v>13</v>
      </c>
      <c r="V21">
        <v>35.135136000000003</v>
      </c>
      <c r="W21" t="s">
        <v>481</v>
      </c>
      <c r="X21">
        <v>369</v>
      </c>
      <c r="Y21">
        <v>14</v>
      </c>
      <c r="Z21">
        <v>37.837837</v>
      </c>
      <c r="AA21" t="s">
        <v>542</v>
      </c>
      <c r="AB21">
        <v>490</v>
      </c>
      <c r="AC21">
        <v>14</v>
      </c>
      <c r="AD21">
        <v>37.837837</v>
      </c>
      <c r="AE21" t="s">
        <v>542</v>
      </c>
      <c r="AF21">
        <v>490</v>
      </c>
      <c r="AG21">
        <v>14</v>
      </c>
      <c r="AH21">
        <v>37.837837</v>
      </c>
      <c r="AI21" t="s">
        <v>232</v>
      </c>
      <c r="AJ21">
        <v>572</v>
      </c>
      <c r="AK21">
        <v>14</v>
      </c>
      <c r="AL21">
        <v>37.837837</v>
      </c>
      <c r="AM21" t="s">
        <v>543</v>
      </c>
      <c r="AN21">
        <v>782</v>
      </c>
      <c r="AO21">
        <v>14</v>
      </c>
      <c r="AP21">
        <v>37.837837</v>
      </c>
    </row>
    <row r="22" spans="1:42">
      <c r="A22" t="s">
        <v>544</v>
      </c>
      <c r="B22">
        <f>IF(C22 = GroundTruth!B22, 1, 0)</f>
        <v>1</v>
      </c>
      <c r="C22" t="s">
        <v>106</v>
      </c>
      <c r="D22">
        <v>105</v>
      </c>
      <c r="E22">
        <v>39</v>
      </c>
      <c r="F22">
        <v>31.967214999999999</v>
      </c>
      <c r="G22" t="s">
        <v>541</v>
      </c>
      <c r="H22">
        <v>147</v>
      </c>
      <c r="I22">
        <v>61</v>
      </c>
      <c r="J22">
        <v>50</v>
      </c>
      <c r="K22" t="s">
        <v>545</v>
      </c>
      <c r="L22">
        <v>479</v>
      </c>
      <c r="M22">
        <v>61</v>
      </c>
      <c r="N22">
        <v>50</v>
      </c>
      <c r="O22" t="s">
        <v>546</v>
      </c>
      <c r="P22">
        <v>551</v>
      </c>
      <c r="Q22">
        <v>61</v>
      </c>
      <c r="R22">
        <v>50</v>
      </c>
      <c r="S22" t="s">
        <v>307</v>
      </c>
      <c r="T22">
        <v>311</v>
      </c>
      <c r="U22">
        <v>61</v>
      </c>
      <c r="V22">
        <v>50</v>
      </c>
      <c r="W22" t="s">
        <v>236</v>
      </c>
      <c r="X22">
        <v>312</v>
      </c>
      <c r="Y22">
        <v>61</v>
      </c>
      <c r="Z22">
        <v>50</v>
      </c>
      <c r="AA22" t="s">
        <v>231</v>
      </c>
      <c r="AB22">
        <v>638</v>
      </c>
      <c r="AC22">
        <v>62</v>
      </c>
      <c r="AD22">
        <v>50.819670000000002</v>
      </c>
      <c r="AE22" t="s">
        <v>176</v>
      </c>
      <c r="AF22">
        <v>273</v>
      </c>
      <c r="AG22">
        <v>62</v>
      </c>
      <c r="AH22">
        <v>50.819670000000002</v>
      </c>
      <c r="AI22" t="s">
        <v>481</v>
      </c>
      <c r="AJ22">
        <v>369</v>
      </c>
      <c r="AK22">
        <v>62</v>
      </c>
      <c r="AL22">
        <v>50.819670000000002</v>
      </c>
      <c r="AM22" t="s">
        <v>546</v>
      </c>
      <c r="AN22">
        <v>551</v>
      </c>
      <c r="AO22">
        <v>63</v>
      </c>
      <c r="AP22">
        <v>51.639342999999997</v>
      </c>
    </row>
    <row r="23" spans="1:42">
      <c r="A23" t="s">
        <v>547</v>
      </c>
      <c r="B23">
        <f>IF(C23 = GroundTruth!B23, 1, 0)</f>
        <v>1</v>
      </c>
      <c r="C23" t="s">
        <v>188</v>
      </c>
      <c r="D23">
        <v>698</v>
      </c>
      <c r="E23">
        <v>28</v>
      </c>
      <c r="F23">
        <v>31.460675999999999</v>
      </c>
      <c r="G23" t="s">
        <v>188</v>
      </c>
      <c r="H23">
        <v>300</v>
      </c>
      <c r="I23">
        <v>32</v>
      </c>
      <c r="J23">
        <v>35.955055000000002</v>
      </c>
      <c r="K23" t="s">
        <v>188</v>
      </c>
      <c r="L23">
        <v>300</v>
      </c>
      <c r="M23">
        <v>33</v>
      </c>
      <c r="N23">
        <v>37.078650000000003</v>
      </c>
      <c r="O23" t="s">
        <v>548</v>
      </c>
      <c r="P23">
        <v>774</v>
      </c>
      <c r="Q23">
        <v>36</v>
      </c>
      <c r="R23">
        <v>40.449435999999999</v>
      </c>
      <c r="S23" t="s">
        <v>537</v>
      </c>
      <c r="T23">
        <v>398</v>
      </c>
      <c r="U23">
        <v>37</v>
      </c>
      <c r="V23">
        <v>41.573031999999998</v>
      </c>
      <c r="W23" t="s">
        <v>143</v>
      </c>
      <c r="X23">
        <v>399</v>
      </c>
      <c r="Y23">
        <v>37</v>
      </c>
      <c r="Z23">
        <v>41.573031999999998</v>
      </c>
      <c r="AA23" t="s">
        <v>549</v>
      </c>
      <c r="AB23">
        <v>58</v>
      </c>
      <c r="AC23">
        <v>38</v>
      </c>
      <c r="AD23">
        <v>42.696629999999999</v>
      </c>
      <c r="AE23" t="s">
        <v>305</v>
      </c>
      <c r="AF23">
        <v>608</v>
      </c>
      <c r="AG23">
        <v>38</v>
      </c>
      <c r="AH23">
        <v>42.696629999999999</v>
      </c>
      <c r="AI23" t="s">
        <v>549</v>
      </c>
      <c r="AJ23">
        <v>57</v>
      </c>
      <c r="AK23">
        <v>38</v>
      </c>
      <c r="AL23">
        <v>42.696629999999999</v>
      </c>
      <c r="AM23" t="s">
        <v>308</v>
      </c>
      <c r="AN23">
        <v>282</v>
      </c>
      <c r="AO23">
        <v>39</v>
      </c>
      <c r="AP23">
        <v>43.820225000000001</v>
      </c>
    </row>
    <row r="24" spans="1:42">
      <c r="A24" t="s">
        <v>550</v>
      </c>
      <c r="B24">
        <f>IF(C24 = GroundTruth!B24, 1, 0)</f>
        <v>1</v>
      </c>
      <c r="C24" t="s">
        <v>108</v>
      </c>
      <c r="D24">
        <v>250</v>
      </c>
      <c r="E24">
        <v>39</v>
      </c>
      <c r="F24">
        <v>29.323308999999998</v>
      </c>
      <c r="G24" t="s">
        <v>108</v>
      </c>
      <c r="H24">
        <v>250</v>
      </c>
      <c r="I24">
        <v>48</v>
      </c>
      <c r="J24">
        <v>36.090224999999997</v>
      </c>
      <c r="K24" t="s">
        <v>222</v>
      </c>
      <c r="L24">
        <v>138</v>
      </c>
      <c r="M24">
        <v>53</v>
      </c>
      <c r="N24">
        <v>39.849625000000003</v>
      </c>
      <c r="O24" t="s">
        <v>222</v>
      </c>
      <c r="P24">
        <v>138</v>
      </c>
      <c r="Q24">
        <v>53</v>
      </c>
      <c r="R24">
        <v>39.849625000000003</v>
      </c>
      <c r="S24" t="s">
        <v>239</v>
      </c>
      <c r="T24">
        <v>387</v>
      </c>
      <c r="U24">
        <v>54</v>
      </c>
      <c r="V24">
        <v>40.601505000000003</v>
      </c>
      <c r="W24" t="s">
        <v>381</v>
      </c>
      <c r="X24">
        <v>475</v>
      </c>
      <c r="Y24">
        <v>55</v>
      </c>
      <c r="Z24">
        <v>41.353382000000003</v>
      </c>
      <c r="AA24" t="s">
        <v>222</v>
      </c>
      <c r="AB24">
        <v>138</v>
      </c>
      <c r="AC24">
        <v>55</v>
      </c>
      <c r="AD24">
        <v>41.353382000000003</v>
      </c>
      <c r="AE24" t="s">
        <v>336</v>
      </c>
      <c r="AF24">
        <v>104</v>
      </c>
      <c r="AG24">
        <v>57</v>
      </c>
      <c r="AH24">
        <v>42.857143000000001</v>
      </c>
      <c r="AI24" t="s">
        <v>336</v>
      </c>
      <c r="AJ24">
        <v>158</v>
      </c>
      <c r="AK24">
        <v>58</v>
      </c>
      <c r="AL24">
        <v>43.609023999999998</v>
      </c>
      <c r="AM24" t="s">
        <v>247</v>
      </c>
      <c r="AN24">
        <v>302</v>
      </c>
      <c r="AO24">
        <v>58</v>
      </c>
      <c r="AP24">
        <v>43.609023999999998</v>
      </c>
    </row>
    <row r="25" spans="1:42">
      <c r="A25" t="s">
        <v>551</v>
      </c>
      <c r="B25">
        <f>IF(C25 = GroundTruth!B25, 1, 0)</f>
        <v>1</v>
      </c>
      <c r="C25" t="s">
        <v>552</v>
      </c>
      <c r="D25">
        <v>114</v>
      </c>
      <c r="E25">
        <v>4</v>
      </c>
      <c r="F25">
        <v>12.121212</v>
      </c>
      <c r="G25" t="s">
        <v>134</v>
      </c>
      <c r="H25">
        <v>364</v>
      </c>
      <c r="I25">
        <v>10</v>
      </c>
      <c r="J25">
        <v>30.303032000000002</v>
      </c>
      <c r="K25" t="s">
        <v>238</v>
      </c>
      <c r="L25">
        <v>813</v>
      </c>
      <c r="M25">
        <v>10</v>
      </c>
      <c r="N25">
        <v>30.303032000000002</v>
      </c>
      <c r="O25" t="s">
        <v>542</v>
      </c>
      <c r="P25">
        <v>490</v>
      </c>
      <c r="Q25">
        <v>11</v>
      </c>
      <c r="R25">
        <v>33.333336000000003</v>
      </c>
      <c r="S25" t="s">
        <v>219</v>
      </c>
      <c r="T25">
        <v>92</v>
      </c>
      <c r="U25">
        <v>12</v>
      </c>
      <c r="V25">
        <v>36.363636</v>
      </c>
      <c r="W25" t="s">
        <v>542</v>
      </c>
      <c r="X25">
        <v>490</v>
      </c>
      <c r="Y25">
        <v>12</v>
      </c>
      <c r="Z25">
        <v>36.363636</v>
      </c>
      <c r="AA25" t="s">
        <v>553</v>
      </c>
      <c r="AB25">
        <v>314</v>
      </c>
      <c r="AC25">
        <v>12</v>
      </c>
      <c r="AD25">
        <v>36.363636</v>
      </c>
      <c r="AE25" t="s">
        <v>554</v>
      </c>
      <c r="AF25">
        <v>622</v>
      </c>
      <c r="AG25">
        <v>13</v>
      </c>
      <c r="AH25">
        <v>39.393940000000001</v>
      </c>
      <c r="AI25" t="s">
        <v>555</v>
      </c>
      <c r="AJ25">
        <v>164</v>
      </c>
      <c r="AK25">
        <v>13</v>
      </c>
      <c r="AL25">
        <v>39.393940000000001</v>
      </c>
      <c r="AM25" t="s">
        <v>371</v>
      </c>
      <c r="AN25">
        <v>676</v>
      </c>
      <c r="AO25">
        <v>13</v>
      </c>
      <c r="AP25">
        <v>39.393940000000001</v>
      </c>
    </row>
    <row r="26" spans="1:42">
      <c r="A26" t="s">
        <v>556</v>
      </c>
      <c r="B26">
        <f>IF(C26 = GroundTruth!B26, 1, 0)</f>
        <v>1</v>
      </c>
      <c r="C26" t="s">
        <v>557</v>
      </c>
      <c r="D26">
        <v>697</v>
      </c>
      <c r="E26">
        <v>20</v>
      </c>
      <c r="F26">
        <v>26.666668000000001</v>
      </c>
      <c r="G26" t="s">
        <v>558</v>
      </c>
      <c r="H26">
        <v>247</v>
      </c>
      <c r="I26">
        <v>33</v>
      </c>
      <c r="J26">
        <v>44</v>
      </c>
      <c r="K26" t="s">
        <v>559</v>
      </c>
      <c r="L26">
        <v>43</v>
      </c>
      <c r="M26">
        <v>33</v>
      </c>
      <c r="N26">
        <v>44</v>
      </c>
      <c r="O26" t="s">
        <v>336</v>
      </c>
      <c r="P26">
        <v>158</v>
      </c>
      <c r="Q26">
        <v>34</v>
      </c>
      <c r="R26">
        <v>45.333336000000003</v>
      </c>
      <c r="S26" t="s">
        <v>560</v>
      </c>
      <c r="T26">
        <v>136</v>
      </c>
      <c r="U26">
        <v>34</v>
      </c>
      <c r="V26">
        <v>45.333336000000003</v>
      </c>
      <c r="W26" t="s">
        <v>561</v>
      </c>
      <c r="X26">
        <v>225</v>
      </c>
      <c r="Y26">
        <v>34</v>
      </c>
      <c r="Z26">
        <v>45.333336000000003</v>
      </c>
      <c r="AA26" t="s">
        <v>562</v>
      </c>
      <c r="AB26">
        <v>382</v>
      </c>
      <c r="AC26">
        <v>34</v>
      </c>
      <c r="AD26">
        <v>45.333336000000003</v>
      </c>
      <c r="AE26" t="s">
        <v>561</v>
      </c>
      <c r="AF26">
        <v>225</v>
      </c>
      <c r="AG26">
        <v>34</v>
      </c>
      <c r="AH26">
        <v>45.333336000000003</v>
      </c>
      <c r="AI26" t="s">
        <v>563</v>
      </c>
      <c r="AJ26">
        <v>196</v>
      </c>
      <c r="AK26">
        <v>34</v>
      </c>
      <c r="AL26">
        <v>45.333336000000003</v>
      </c>
      <c r="AM26" t="s">
        <v>564</v>
      </c>
      <c r="AN26">
        <v>202</v>
      </c>
      <c r="AO26">
        <v>34</v>
      </c>
      <c r="AP26">
        <v>45.333336000000003</v>
      </c>
    </row>
    <row r="27" spans="1:42">
      <c r="A27" t="s">
        <v>565</v>
      </c>
      <c r="B27">
        <f>IF(C27 = GroundTruth!B27, 1, 0)</f>
        <v>1</v>
      </c>
      <c r="C27" t="s">
        <v>465</v>
      </c>
      <c r="D27">
        <v>515</v>
      </c>
      <c r="E27">
        <v>51</v>
      </c>
      <c r="F27">
        <v>24.51923</v>
      </c>
      <c r="G27" t="s">
        <v>465</v>
      </c>
      <c r="H27">
        <v>515</v>
      </c>
      <c r="I27">
        <v>62</v>
      </c>
      <c r="J27">
        <v>29.807693</v>
      </c>
      <c r="K27" t="s">
        <v>465</v>
      </c>
      <c r="L27">
        <v>633</v>
      </c>
      <c r="M27">
        <v>62</v>
      </c>
      <c r="N27">
        <v>29.807693</v>
      </c>
      <c r="O27" t="s">
        <v>264</v>
      </c>
      <c r="P27">
        <v>60</v>
      </c>
      <c r="Q27">
        <v>102</v>
      </c>
      <c r="R27">
        <v>49.038460000000001</v>
      </c>
      <c r="S27" t="s">
        <v>264</v>
      </c>
      <c r="T27">
        <v>60</v>
      </c>
      <c r="U27">
        <v>102</v>
      </c>
      <c r="V27">
        <v>49.038460000000001</v>
      </c>
      <c r="W27" t="s">
        <v>302</v>
      </c>
      <c r="X27">
        <v>563</v>
      </c>
      <c r="Y27">
        <v>102</v>
      </c>
      <c r="Z27">
        <v>49.038460000000001</v>
      </c>
      <c r="AA27" t="s">
        <v>566</v>
      </c>
      <c r="AB27">
        <v>251</v>
      </c>
      <c r="AC27">
        <v>102</v>
      </c>
      <c r="AD27">
        <v>49.038460000000001</v>
      </c>
      <c r="AE27" t="s">
        <v>567</v>
      </c>
      <c r="AF27">
        <v>15</v>
      </c>
      <c r="AG27">
        <v>102</v>
      </c>
      <c r="AH27">
        <v>49.038460000000001</v>
      </c>
      <c r="AI27" t="s">
        <v>568</v>
      </c>
      <c r="AJ27">
        <v>362</v>
      </c>
      <c r="AK27">
        <v>102</v>
      </c>
      <c r="AL27">
        <v>49.038460000000001</v>
      </c>
      <c r="AM27" t="s">
        <v>569</v>
      </c>
      <c r="AN27">
        <v>205</v>
      </c>
      <c r="AO27">
        <v>103</v>
      </c>
      <c r="AP27">
        <v>49.519233999999997</v>
      </c>
    </row>
    <row r="28" spans="1:42">
      <c r="A28" t="s">
        <v>570</v>
      </c>
      <c r="B28">
        <f>IF(C28 = GroundTruth!B28, 1, 0)</f>
        <v>1</v>
      </c>
      <c r="C28" t="s">
        <v>178</v>
      </c>
      <c r="D28">
        <v>148</v>
      </c>
      <c r="E28">
        <v>79</v>
      </c>
      <c r="F28">
        <v>39.898986999999998</v>
      </c>
      <c r="G28" t="s">
        <v>571</v>
      </c>
      <c r="H28">
        <v>645</v>
      </c>
      <c r="I28">
        <v>92</v>
      </c>
      <c r="J28">
        <v>46.464644999999997</v>
      </c>
      <c r="K28" t="s">
        <v>572</v>
      </c>
      <c r="L28">
        <v>544</v>
      </c>
      <c r="M28">
        <v>93</v>
      </c>
      <c r="N28">
        <v>46.969695999999999</v>
      </c>
      <c r="O28" t="s">
        <v>571</v>
      </c>
      <c r="P28">
        <v>644</v>
      </c>
      <c r="Q28">
        <v>93</v>
      </c>
      <c r="R28">
        <v>46.969695999999999</v>
      </c>
      <c r="S28" t="s">
        <v>573</v>
      </c>
      <c r="T28">
        <v>218</v>
      </c>
      <c r="U28">
        <v>93</v>
      </c>
      <c r="V28">
        <v>46.969695999999999</v>
      </c>
      <c r="W28" t="s">
        <v>236</v>
      </c>
      <c r="X28">
        <v>312</v>
      </c>
      <c r="Y28">
        <v>95</v>
      </c>
      <c r="Z28">
        <v>47.979796999999998</v>
      </c>
      <c r="AA28" t="s">
        <v>180</v>
      </c>
      <c r="AB28">
        <v>126</v>
      </c>
      <c r="AC28">
        <v>95</v>
      </c>
      <c r="AD28">
        <v>47.979796999999998</v>
      </c>
      <c r="AE28" t="s">
        <v>487</v>
      </c>
      <c r="AF28">
        <v>470</v>
      </c>
      <c r="AG28">
        <v>95</v>
      </c>
      <c r="AH28">
        <v>47.979796999999998</v>
      </c>
      <c r="AI28" t="s">
        <v>574</v>
      </c>
      <c r="AJ28">
        <v>406</v>
      </c>
      <c r="AK28">
        <v>95</v>
      </c>
      <c r="AL28">
        <v>47.979796999999998</v>
      </c>
      <c r="AM28" t="s">
        <v>575</v>
      </c>
      <c r="AN28">
        <v>153</v>
      </c>
      <c r="AO28">
        <v>95</v>
      </c>
      <c r="AP28">
        <v>47.979796999999998</v>
      </c>
    </row>
    <row r="29" spans="1:42">
      <c r="A29" t="s">
        <v>576</v>
      </c>
      <c r="B29">
        <f>IF(C29 = GroundTruth!B29, 1, 0)</f>
        <v>1</v>
      </c>
      <c r="C29" t="s">
        <v>312</v>
      </c>
      <c r="D29">
        <v>71</v>
      </c>
      <c r="E29">
        <v>3</v>
      </c>
      <c r="F29">
        <v>10.714286</v>
      </c>
      <c r="G29" t="s">
        <v>283</v>
      </c>
      <c r="H29">
        <v>803</v>
      </c>
      <c r="I29">
        <v>8</v>
      </c>
      <c r="J29">
        <v>28.571429999999999</v>
      </c>
      <c r="K29" t="s">
        <v>519</v>
      </c>
      <c r="L29">
        <v>589</v>
      </c>
      <c r="M29">
        <v>9</v>
      </c>
      <c r="N29">
        <v>32.142856999999999</v>
      </c>
      <c r="O29" t="s">
        <v>316</v>
      </c>
      <c r="P29">
        <v>269</v>
      </c>
      <c r="Q29">
        <v>9</v>
      </c>
      <c r="R29">
        <v>32.142856999999999</v>
      </c>
      <c r="S29" t="s">
        <v>247</v>
      </c>
      <c r="T29">
        <v>302</v>
      </c>
      <c r="U29">
        <v>10</v>
      </c>
      <c r="V29">
        <v>35.714286999999999</v>
      </c>
      <c r="W29" t="s">
        <v>519</v>
      </c>
      <c r="X29">
        <v>589</v>
      </c>
      <c r="Y29">
        <v>10</v>
      </c>
      <c r="Z29">
        <v>35.714286999999999</v>
      </c>
      <c r="AA29" t="s">
        <v>487</v>
      </c>
      <c r="AB29">
        <v>739</v>
      </c>
      <c r="AC29">
        <v>10</v>
      </c>
      <c r="AD29">
        <v>35.714286999999999</v>
      </c>
      <c r="AE29" t="s">
        <v>433</v>
      </c>
      <c r="AF29">
        <v>235</v>
      </c>
      <c r="AG29">
        <v>11</v>
      </c>
      <c r="AH29">
        <v>39.285713000000001</v>
      </c>
      <c r="AI29" t="s">
        <v>319</v>
      </c>
      <c r="AJ29">
        <v>70</v>
      </c>
      <c r="AK29">
        <v>11</v>
      </c>
      <c r="AL29">
        <v>39.285713000000001</v>
      </c>
      <c r="AM29" t="s">
        <v>577</v>
      </c>
      <c r="AN29">
        <v>499</v>
      </c>
      <c r="AO29">
        <v>11</v>
      </c>
      <c r="AP29">
        <v>39.285713000000001</v>
      </c>
    </row>
    <row r="30" spans="1:42">
      <c r="A30" t="s">
        <v>334</v>
      </c>
      <c r="B30">
        <f>IF(C30 = GroundTruth!B30, 1, 0)</f>
        <v>1</v>
      </c>
      <c r="C30" t="s">
        <v>335</v>
      </c>
      <c r="D30">
        <v>25</v>
      </c>
      <c r="E30">
        <v>6</v>
      </c>
      <c r="F30">
        <v>9.2307690000000004</v>
      </c>
      <c r="G30" t="s">
        <v>293</v>
      </c>
      <c r="H30">
        <v>85</v>
      </c>
      <c r="I30">
        <v>28</v>
      </c>
      <c r="J30">
        <v>43.076923000000001</v>
      </c>
      <c r="K30" t="s">
        <v>578</v>
      </c>
      <c r="L30">
        <v>176</v>
      </c>
      <c r="M30">
        <v>28</v>
      </c>
      <c r="N30">
        <v>43.076923000000001</v>
      </c>
      <c r="O30" t="s">
        <v>162</v>
      </c>
      <c r="P30">
        <v>256</v>
      </c>
      <c r="Q30">
        <v>28</v>
      </c>
      <c r="R30">
        <v>43.076923000000001</v>
      </c>
      <c r="S30" t="s">
        <v>293</v>
      </c>
      <c r="T30">
        <v>85</v>
      </c>
      <c r="U30">
        <v>29</v>
      </c>
      <c r="V30">
        <v>44.615383000000001</v>
      </c>
      <c r="W30" t="s">
        <v>579</v>
      </c>
      <c r="X30">
        <v>249</v>
      </c>
      <c r="Y30">
        <v>29</v>
      </c>
      <c r="Z30">
        <v>44.615383000000001</v>
      </c>
      <c r="AA30" t="s">
        <v>580</v>
      </c>
      <c r="AB30">
        <v>341</v>
      </c>
      <c r="AC30">
        <v>29</v>
      </c>
      <c r="AD30">
        <v>44.615383000000001</v>
      </c>
      <c r="AE30" t="s">
        <v>581</v>
      </c>
      <c r="AF30">
        <v>588</v>
      </c>
      <c r="AG30">
        <v>30</v>
      </c>
      <c r="AH30">
        <v>46.153846999999999</v>
      </c>
      <c r="AI30" t="s">
        <v>582</v>
      </c>
      <c r="AJ30">
        <v>611</v>
      </c>
      <c r="AK30">
        <v>30</v>
      </c>
      <c r="AL30">
        <v>46.153846999999999</v>
      </c>
      <c r="AM30" t="s">
        <v>465</v>
      </c>
      <c r="AN30">
        <v>633</v>
      </c>
      <c r="AO30">
        <v>30</v>
      </c>
      <c r="AP30">
        <v>46.153846999999999</v>
      </c>
    </row>
    <row r="31" spans="1:42">
      <c r="A31" t="s">
        <v>583</v>
      </c>
      <c r="B31">
        <f>IF(C31 = GroundTruth!B31, 1, 0)</f>
        <v>1</v>
      </c>
      <c r="C31" t="s">
        <v>153</v>
      </c>
      <c r="D31">
        <v>485</v>
      </c>
      <c r="E31">
        <v>6</v>
      </c>
      <c r="F31">
        <v>20</v>
      </c>
      <c r="G31" t="s">
        <v>153</v>
      </c>
      <c r="H31">
        <v>485</v>
      </c>
      <c r="I31">
        <v>9</v>
      </c>
      <c r="J31">
        <v>30.000001999999999</v>
      </c>
      <c r="K31" t="s">
        <v>454</v>
      </c>
      <c r="L31">
        <v>705</v>
      </c>
      <c r="M31">
        <v>9</v>
      </c>
      <c r="N31">
        <v>30.000001999999999</v>
      </c>
      <c r="O31" t="s">
        <v>445</v>
      </c>
      <c r="P31">
        <v>112</v>
      </c>
      <c r="Q31">
        <v>10</v>
      </c>
      <c r="R31">
        <v>33.333336000000003</v>
      </c>
      <c r="S31" t="s">
        <v>171</v>
      </c>
      <c r="T31">
        <v>444</v>
      </c>
      <c r="U31">
        <v>10</v>
      </c>
      <c r="V31">
        <v>33.333336000000003</v>
      </c>
      <c r="W31" t="s">
        <v>445</v>
      </c>
      <c r="X31">
        <v>112</v>
      </c>
      <c r="Y31">
        <v>10</v>
      </c>
      <c r="Z31">
        <v>33.333336000000003</v>
      </c>
      <c r="AA31" t="s">
        <v>584</v>
      </c>
      <c r="AB31">
        <v>50</v>
      </c>
      <c r="AC31">
        <v>10</v>
      </c>
      <c r="AD31">
        <v>33.333336000000003</v>
      </c>
      <c r="AE31" t="s">
        <v>585</v>
      </c>
      <c r="AF31">
        <v>123</v>
      </c>
      <c r="AG31">
        <v>11</v>
      </c>
      <c r="AH31">
        <v>36.666668000000001</v>
      </c>
      <c r="AI31" t="s">
        <v>586</v>
      </c>
      <c r="AJ31">
        <v>582</v>
      </c>
      <c r="AK31">
        <v>11</v>
      </c>
      <c r="AL31">
        <v>36.666668000000001</v>
      </c>
      <c r="AM31" t="s">
        <v>587</v>
      </c>
      <c r="AN31">
        <v>616</v>
      </c>
      <c r="AO31">
        <v>11</v>
      </c>
      <c r="AP31">
        <v>36.666668000000001</v>
      </c>
    </row>
    <row r="32" spans="1:42">
      <c r="A32" t="s">
        <v>588</v>
      </c>
      <c r="B32">
        <f>IF(C32 = GroundTruth!B32, 1, 0)</f>
        <v>1</v>
      </c>
      <c r="C32" t="s">
        <v>340</v>
      </c>
      <c r="D32">
        <v>51</v>
      </c>
      <c r="E32">
        <v>35</v>
      </c>
      <c r="F32">
        <v>36.458336000000003</v>
      </c>
      <c r="G32" t="s">
        <v>589</v>
      </c>
      <c r="H32">
        <v>25</v>
      </c>
      <c r="I32">
        <v>42</v>
      </c>
      <c r="J32">
        <v>43.75</v>
      </c>
      <c r="K32" t="s">
        <v>340</v>
      </c>
      <c r="L32">
        <v>51</v>
      </c>
      <c r="M32">
        <v>45</v>
      </c>
      <c r="N32">
        <v>46.875</v>
      </c>
      <c r="O32" t="s">
        <v>165</v>
      </c>
      <c r="P32">
        <v>356</v>
      </c>
      <c r="Q32">
        <v>46</v>
      </c>
      <c r="R32">
        <v>47.916663999999997</v>
      </c>
      <c r="S32" t="s">
        <v>369</v>
      </c>
      <c r="T32">
        <v>381</v>
      </c>
      <c r="U32">
        <v>48</v>
      </c>
      <c r="V32">
        <v>50</v>
      </c>
      <c r="W32" t="s">
        <v>369</v>
      </c>
      <c r="X32">
        <v>381</v>
      </c>
      <c r="Y32">
        <v>48</v>
      </c>
      <c r="Z32">
        <v>50</v>
      </c>
      <c r="AA32" t="s">
        <v>426</v>
      </c>
      <c r="AB32">
        <v>11</v>
      </c>
      <c r="AC32">
        <v>49</v>
      </c>
      <c r="AD32">
        <v>51.041668000000001</v>
      </c>
      <c r="AE32" t="s">
        <v>424</v>
      </c>
      <c r="AF32">
        <v>49</v>
      </c>
      <c r="AG32">
        <v>49</v>
      </c>
      <c r="AH32">
        <v>51.041668000000001</v>
      </c>
      <c r="AI32" t="s">
        <v>470</v>
      </c>
      <c r="AJ32">
        <v>119</v>
      </c>
      <c r="AK32">
        <v>50</v>
      </c>
      <c r="AL32">
        <v>52.083331999999999</v>
      </c>
      <c r="AM32" t="s">
        <v>309</v>
      </c>
      <c r="AN32">
        <v>179</v>
      </c>
      <c r="AO32">
        <v>50</v>
      </c>
      <c r="AP32">
        <v>52.083331999999999</v>
      </c>
    </row>
    <row r="33" spans="1:42">
      <c r="A33" t="s">
        <v>590</v>
      </c>
      <c r="B33">
        <f>IF(C33 = GroundTruth!B33, 1, 0)</f>
        <v>1</v>
      </c>
      <c r="C33" t="s">
        <v>591</v>
      </c>
      <c r="D33">
        <v>322</v>
      </c>
      <c r="E33">
        <v>3</v>
      </c>
      <c r="F33">
        <v>9.375</v>
      </c>
      <c r="G33" t="s">
        <v>591</v>
      </c>
      <c r="H33">
        <v>322</v>
      </c>
      <c r="I33">
        <v>4</v>
      </c>
      <c r="J33">
        <v>12.5</v>
      </c>
      <c r="K33" t="s">
        <v>194</v>
      </c>
      <c r="L33">
        <v>113</v>
      </c>
      <c r="M33">
        <v>11</v>
      </c>
      <c r="N33">
        <v>34.375</v>
      </c>
      <c r="O33" t="s">
        <v>592</v>
      </c>
      <c r="P33">
        <v>34</v>
      </c>
      <c r="Q33">
        <v>12</v>
      </c>
      <c r="R33">
        <v>37.5</v>
      </c>
      <c r="S33" t="s">
        <v>462</v>
      </c>
      <c r="T33">
        <v>65</v>
      </c>
      <c r="U33">
        <v>12</v>
      </c>
      <c r="V33">
        <v>37.5</v>
      </c>
      <c r="W33" t="s">
        <v>593</v>
      </c>
      <c r="X33">
        <v>93</v>
      </c>
      <c r="Y33">
        <v>12</v>
      </c>
      <c r="Z33">
        <v>37.5</v>
      </c>
      <c r="AA33" t="s">
        <v>594</v>
      </c>
      <c r="AB33">
        <v>513</v>
      </c>
      <c r="AC33">
        <v>12</v>
      </c>
      <c r="AD33">
        <v>37.5</v>
      </c>
      <c r="AE33" t="s">
        <v>138</v>
      </c>
      <c r="AF33">
        <v>800</v>
      </c>
      <c r="AG33">
        <v>13</v>
      </c>
      <c r="AH33">
        <v>40.625</v>
      </c>
      <c r="AI33" t="s">
        <v>595</v>
      </c>
      <c r="AJ33">
        <v>664</v>
      </c>
      <c r="AK33">
        <v>13</v>
      </c>
      <c r="AL33">
        <v>40.625</v>
      </c>
      <c r="AM33" t="s">
        <v>596</v>
      </c>
      <c r="AN33">
        <v>304</v>
      </c>
      <c r="AO33">
        <v>13</v>
      </c>
      <c r="AP33">
        <v>40.625</v>
      </c>
    </row>
    <row r="34" spans="1:42">
      <c r="A34" t="s">
        <v>597</v>
      </c>
      <c r="B34">
        <f>IF(C34 = GroundTruth!B34, 1, 0)</f>
        <v>1</v>
      </c>
      <c r="C34" t="s">
        <v>598</v>
      </c>
      <c r="D34">
        <v>229</v>
      </c>
      <c r="E34">
        <v>24</v>
      </c>
      <c r="F34">
        <v>38.709674999999997</v>
      </c>
      <c r="G34" t="s">
        <v>445</v>
      </c>
      <c r="H34">
        <v>112</v>
      </c>
      <c r="I34">
        <v>25</v>
      </c>
      <c r="J34">
        <v>40.322581999999997</v>
      </c>
      <c r="K34" t="s">
        <v>445</v>
      </c>
      <c r="L34">
        <v>112</v>
      </c>
      <c r="M34">
        <v>26</v>
      </c>
      <c r="N34">
        <v>41.935482</v>
      </c>
      <c r="O34" t="s">
        <v>599</v>
      </c>
      <c r="P34">
        <v>371</v>
      </c>
      <c r="Q34">
        <v>26</v>
      </c>
      <c r="R34">
        <v>41.935482</v>
      </c>
      <c r="S34" t="s">
        <v>170</v>
      </c>
      <c r="T34">
        <v>766</v>
      </c>
      <c r="U34">
        <v>27</v>
      </c>
      <c r="V34">
        <v>43.548386000000001</v>
      </c>
      <c r="W34" t="s">
        <v>447</v>
      </c>
      <c r="X34">
        <v>168</v>
      </c>
      <c r="Y34">
        <v>27</v>
      </c>
      <c r="Z34">
        <v>43.548386000000001</v>
      </c>
      <c r="AA34" t="s">
        <v>600</v>
      </c>
      <c r="AB34">
        <v>329</v>
      </c>
      <c r="AC34">
        <v>27</v>
      </c>
      <c r="AD34">
        <v>43.548386000000001</v>
      </c>
      <c r="AE34" t="s">
        <v>599</v>
      </c>
      <c r="AF34">
        <v>371</v>
      </c>
      <c r="AG34">
        <v>27</v>
      </c>
      <c r="AH34">
        <v>43.548386000000001</v>
      </c>
      <c r="AI34" t="s">
        <v>493</v>
      </c>
      <c r="AJ34">
        <v>331</v>
      </c>
      <c r="AK34">
        <v>28</v>
      </c>
      <c r="AL34">
        <v>45.161290000000001</v>
      </c>
      <c r="AM34" t="s">
        <v>601</v>
      </c>
      <c r="AN34">
        <v>428</v>
      </c>
      <c r="AO34">
        <v>28</v>
      </c>
      <c r="AP34">
        <v>45.161290000000001</v>
      </c>
    </row>
    <row r="35" spans="1:42">
      <c r="A35" t="s">
        <v>602</v>
      </c>
      <c r="B35">
        <f>IF(C35 = GroundTruth!B35, 1, 0)</f>
        <v>0</v>
      </c>
      <c r="C35" t="s">
        <v>332</v>
      </c>
      <c r="D35">
        <v>756</v>
      </c>
      <c r="E35">
        <v>26</v>
      </c>
      <c r="F35">
        <v>29.885057</v>
      </c>
      <c r="G35" t="s">
        <v>603</v>
      </c>
      <c r="H35">
        <v>240</v>
      </c>
      <c r="I35">
        <v>28</v>
      </c>
      <c r="J35">
        <v>32.183909999999997</v>
      </c>
      <c r="K35" t="s">
        <v>604</v>
      </c>
      <c r="L35">
        <v>468</v>
      </c>
      <c r="M35">
        <v>29</v>
      </c>
      <c r="N35">
        <v>33.333336000000003</v>
      </c>
      <c r="O35" t="s">
        <v>605</v>
      </c>
      <c r="P35">
        <v>473</v>
      </c>
      <c r="Q35">
        <v>29</v>
      </c>
      <c r="R35">
        <v>33.333336000000003</v>
      </c>
      <c r="S35" t="s">
        <v>308</v>
      </c>
      <c r="T35">
        <v>282</v>
      </c>
      <c r="U35">
        <v>29</v>
      </c>
      <c r="V35">
        <v>33.333336000000003</v>
      </c>
      <c r="W35" t="s">
        <v>149</v>
      </c>
      <c r="X35">
        <v>299</v>
      </c>
      <c r="Y35">
        <v>29</v>
      </c>
      <c r="Z35">
        <v>33.333336000000003</v>
      </c>
      <c r="AA35" t="s">
        <v>606</v>
      </c>
      <c r="AB35">
        <v>788</v>
      </c>
      <c r="AC35">
        <v>29</v>
      </c>
      <c r="AD35">
        <v>33.333336000000003</v>
      </c>
      <c r="AE35" t="s">
        <v>138</v>
      </c>
      <c r="AF35">
        <v>800</v>
      </c>
      <c r="AG35">
        <v>29</v>
      </c>
      <c r="AH35">
        <v>33.333336000000003</v>
      </c>
      <c r="AI35" t="s">
        <v>325</v>
      </c>
      <c r="AJ35">
        <v>323</v>
      </c>
      <c r="AK35">
        <v>29</v>
      </c>
      <c r="AL35">
        <v>33.333336000000003</v>
      </c>
      <c r="AM35" t="s">
        <v>144</v>
      </c>
      <c r="AN35">
        <v>335</v>
      </c>
      <c r="AO35">
        <v>29</v>
      </c>
      <c r="AP35">
        <v>33.333336000000003</v>
      </c>
    </row>
    <row r="36" spans="1:42">
      <c r="A36" t="s">
        <v>607</v>
      </c>
      <c r="B36">
        <f>IF(C36 = GroundTruth!B36, 1, 0)</f>
        <v>1</v>
      </c>
      <c r="C36" t="s">
        <v>180</v>
      </c>
      <c r="D36">
        <v>126</v>
      </c>
      <c r="E36">
        <v>8</v>
      </c>
      <c r="F36">
        <v>11.940298</v>
      </c>
      <c r="G36" t="s">
        <v>293</v>
      </c>
      <c r="H36">
        <v>85</v>
      </c>
      <c r="I36">
        <v>21</v>
      </c>
      <c r="J36">
        <v>31.343285000000002</v>
      </c>
      <c r="K36" t="s">
        <v>325</v>
      </c>
      <c r="L36">
        <v>323</v>
      </c>
      <c r="M36">
        <v>23</v>
      </c>
      <c r="N36">
        <v>34.328358000000001</v>
      </c>
      <c r="O36" t="s">
        <v>608</v>
      </c>
      <c r="P36">
        <v>382</v>
      </c>
      <c r="Q36">
        <v>23</v>
      </c>
      <c r="R36">
        <v>34.328358000000001</v>
      </c>
      <c r="S36" t="s">
        <v>293</v>
      </c>
      <c r="T36">
        <v>85</v>
      </c>
      <c r="U36">
        <v>24</v>
      </c>
      <c r="V36">
        <v>35.820895999999998</v>
      </c>
      <c r="W36" t="s">
        <v>609</v>
      </c>
      <c r="X36">
        <v>123</v>
      </c>
      <c r="Y36">
        <v>24</v>
      </c>
      <c r="Z36">
        <v>35.820895999999998</v>
      </c>
      <c r="AA36" t="s">
        <v>325</v>
      </c>
      <c r="AB36">
        <v>323</v>
      </c>
      <c r="AC36">
        <v>24</v>
      </c>
      <c r="AD36">
        <v>35.820895999999998</v>
      </c>
      <c r="AE36" t="s">
        <v>345</v>
      </c>
      <c r="AF36">
        <v>606</v>
      </c>
      <c r="AG36">
        <v>25</v>
      </c>
      <c r="AH36">
        <v>37.313429999999997</v>
      </c>
      <c r="AI36" t="s">
        <v>231</v>
      </c>
      <c r="AJ36">
        <v>638</v>
      </c>
      <c r="AK36">
        <v>25</v>
      </c>
      <c r="AL36">
        <v>37.313429999999997</v>
      </c>
      <c r="AM36" t="s">
        <v>338</v>
      </c>
      <c r="AN36">
        <v>708</v>
      </c>
      <c r="AO36">
        <v>25</v>
      </c>
      <c r="AP36">
        <v>37.313429999999997</v>
      </c>
    </row>
    <row r="37" spans="1:42">
      <c r="A37" t="s">
        <v>610</v>
      </c>
      <c r="B37">
        <f>IF(C37 = GroundTruth!B37, 1, 0)</f>
        <v>1</v>
      </c>
      <c r="C37" t="s">
        <v>180</v>
      </c>
      <c r="D37">
        <v>126</v>
      </c>
      <c r="E37">
        <v>20</v>
      </c>
      <c r="F37">
        <v>18.018017</v>
      </c>
      <c r="G37" t="s">
        <v>293</v>
      </c>
      <c r="H37">
        <v>85</v>
      </c>
      <c r="I37">
        <v>46</v>
      </c>
      <c r="J37">
        <v>41.44144</v>
      </c>
      <c r="K37" t="s">
        <v>264</v>
      </c>
      <c r="L37">
        <v>60</v>
      </c>
      <c r="M37">
        <v>48</v>
      </c>
      <c r="N37">
        <v>43.243243999999997</v>
      </c>
      <c r="O37" t="s">
        <v>293</v>
      </c>
      <c r="P37">
        <v>85</v>
      </c>
      <c r="Q37">
        <v>49</v>
      </c>
      <c r="R37">
        <v>44.144145999999999</v>
      </c>
      <c r="S37" t="s">
        <v>181</v>
      </c>
      <c r="T37">
        <v>512</v>
      </c>
      <c r="U37">
        <v>49</v>
      </c>
      <c r="V37">
        <v>44.144145999999999</v>
      </c>
      <c r="W37" t="s">
        <v>269</v>
      </c>
      <c r="X37">
        <v>709</v>
      </c>
      <c r="Y37">
        <v>49</v>
      </c>
      <c r="Z37">
        <v>44.144145999999999</v>
      </c>
      <c r="AA37" t="s">
        <v>176</v>
      </c>
      <c r="AB37">
        <v>273</v>
      </c>
      <c r="AC37">
        <v>49</v>
      </c>
      <c r="AD37">
        <v>44.144145999999999</v>
      </c>
      <c r="AE37" t="s">
        <v>144</v>
      </c>
      <c r="AF37">
        <v>612</v>
      </c>
      <c r="AG37">
        <v>50</v>
      </c>
      <c r="AH37">
        <v>45.045043999999997</v>
      </c>
      <c r="AI37" t="s">
        <v>231</v>
      </c>
      <c r="AJ37">
        <v>638</v>
      </c>
      <c r="AK37">
        <v>50</v>
      </c>
      <c r="AL37">
        <v>45.045043999999997</v>
      </c>
      <c r="AM37" t="s">
        <v>338</v>
      </c>
      <c r="AN37">
        <v>708</v>
      </c>
      <c r="AO37">
        <v>50</v>
      </c>
      <c r="AP37">
        <v>45.045043999999997</v>
      </c>
    </row>
    <row r="38" spans="1:42">
      <c r="A38" t="s">
        <v>611</v>
      </c>
      <c r="B38">
        <f>IF(C38 = GroundTruth!B38, 1, 0)</f>
        <v>1</v>
      </c>
      <c r="C38" t="s">
        <v>462</v>
      </c>
      <c r="D38">
        <v>65</v>
      </c>
      <c r="E38">
        <v>7</v>
      </c>
      <c r="F38">
        <v>14.285715</v>
      </c>
      <c r="G38" t="s">
        <v>144</v>
      </c>
      <c r="H38">
        <v>275</v>
      </c>
      <c r="I38">
        <v>21</v>
      </c>
      <c r="J38">
        <v>42.857143000000001</v>
      </c>
      <c r="K38" t="s">
        <v>150</v>
      </c>
      <c r="L38">
        <v>162</v>
      </c>
      <c r="M38">
        <v>21</v>
      </c>
      <c r="N38">
        <v>42.857143000000001</v>
      </c>
      <c r="O38" t="s">
        <v>612</v>
      </c>
      <c r="P38">
        <v>161</v>
      </c>
      <c r="Q38">
        <v>21</v>
      </c>
      <c r="R38">
        <v>42.857143000000001</v>
      </c>
      <c r="S38" t="s">
        <v>150</v>
      </c>
      <c r="T38">
        <v>162</v>
      </c>
      <c r="U38">
        <v>22</v>
      </c>
      <c r="V38">
        <v>44.897956999999998</v>
      </c>
      <c r="W38" t="s">
        <v>613</v>
      </c>
      <c r="X38">
        <v>353</v>
      </c>
      <c r="Y38">
        <v>22</v>
      </c>
      <c r="Z38">
        <v>44.897956999999998</v>
      </c>
      <c r="AA38" t="s">
        <v>149</v>
      </c>
      <c r="AB38">
        <v>299</v>
      </c>
      <c r="AC38">
        <v>22</v>
      </c>
      <c r="AD38">
        <v>44.897956999999998</v>
      </c>
      <c r="AE38" t="s">
        <v>527</v>
      </c>
      <c r="AF38">
        <v>516</v>
      </c>
      <c r="AG38">
        <v>23</v>
      </c>
      <c r="AH38">
        <v>46.938777999999999</v>
      </c>
      <c r="AI38" t="s">
        <v>558</v>
      </c>
      <c r="AJ38">
        <v>247</v>
      </c>
      <c r="AK38">
        <v>23</v>
      </c>
      <c r="AL38">
        <v>46.938777999999999</v>
      </c>
      <c r="AM38" t="s">
        <v>614</v>
      </c>
      <c r="AN38">
        <v>531</v>
      </c>
      <c r="AO38">
        <v>23</v>
      </c>
      <c r="AP38">
        <v>46.938777999999999</v>
      </c>
    </row>
    <row r="39" spans="1:42">
      <c r="A39" t="s">
        <v>347</v>
      </c>
      <c r="B39">
        <f>IF(C39 = GroundTruth!B39, 1, 0)</f>
        <v>1</v>
      </c>
      <c r="C39" t="s">
        <v>348</v>
      </c>
      <c r="D39">
        <v>560</v>
      </c>
      <c r="E39">
        <v>18</v>
      </c>
      <c r="F39">
        <v>23.684211999999999</v>
      </c>
      <c r="G39" t="s">
        <v>342</v>
      </c>
      <c r="H39">
        <v>419</v>
      </c>
      <c r="I39">
        <v>34</v>
      </c>
      <c r="J39">
        <v>44.736843</v>
      </c>
      <c r="K39" t="s">
        <v>615</v>
      </c>
      <c r="L39">
        <v>640</v>
      </c>
      <c r="M39">
        <v>34</v>
      </c>
      <c r="N39">
        <v>44.736843</v>
      </c>
      <c r="O39" t="s">
        <v>615</v>
      </c>
      <c r="P39">
        <v>640</v>
      </c>
      <c r="Q39">
        <v>34</v>
      </c>
      <c r="R39">
        <v>44.736843</v>
      </c>
      <c r="S39" t="s">
        <v>351</v>
      </c>
      <c r="T39">
        <v>757</v>
      </c>
      <c r="U39">
        <v>34</v>
      </c>
      <c r="V39">
        <v>44.736843</v>
      </c>
      <c r="W39" t="s">
        <v>353</v>
      </c>
      <c r="X39">
        <v>204</v>
      </c>
      <c r="Y39">
        <v>35</v>
      </c>
      <c r="Z39">
        <v>46.052630000000001</v>
      </c>
      <c r="AA39" t="s">
        <v>342</v>
      </c>
      <c r="AB39">
        <v>419</v>
      </c>
      <c r="AC39">
        <v>35</v>
      </c>
      <c r="AD39">
        <v>46.052630000000001</v>
      </c>
      <c r="AE39" t="s">
        <v>189</v>
      </c>
      <c r="AF39">
        <v>163</v>
      </c>
      <c r="AG39">
        <v>35</v>
      </c>
      <c r="AH39">
        <v>46.052630000000001</v>
      </c>
      <c r="AI39" t="s">
        <v>197</v>
      </c>
      <c r="AJ39">
        <v>687</v>
      </c>
      <c r="AK39">
        <v>35</v>
      </c>
      <c r="AL39">
        <v>46.052630000000001</v>
      </c>
      <c r="AM39" t="s">
        <v>616</v>
      </c>
      <c r="AN39">
        <v>723</v>
      </c>
      <c r="AO39">
        <v>36</v>
      </c>
      <c r="AP39">
        <v>47.368423</v>
      </c>
    </row>
    <row r="40" spans="1:42">
      <c r="A40" t="s">
        <v>617</v>
      </c>
      <c r="B40">
        <f>IF(C40 = GroundTruth!B40, 1, 0)</f>
        <v>1</v>
      </c>
      <c r="C40" t="s">
        <v>449</v>
      </c>
      <c r="D40">
        <v>5</v>
      </c>
      <c r="E40">
        <v>14</v>
      </c>
      <c r="F40">
        <v>25</v>
      </c>
      <c r="G40" t="s">
        <v>449</v>
      </c>
      <c r="H40">
        <v>5</v>
      </c>
      <c r="I40">
        <v>19</v>
      </c>
      <c r="J40">
        <v>33.928570000000001</v>
      </c>
      <c r="K40" t="s">
        <v>246</v>
      </c>
      <c r="L40">
        <v>324</v>
      </c>
      <c r="M40">
        <v>23</v>
      </c>
      <c r="N40">
        <v>41.071429999999999</v>
      </c>
      <c r="O40" t="s">
        <v>584</v>
      </c>
      <c r="P40">
        <v>50</v>
      </c>
      <c r="Q40">
        <v>24</v>
      </c>
      <c r="R40">
        <v>42.857143000000001</v>
      </c>
      <c r="S40" t="s">
        <v>359</v>
      </c>
      <c r="T40">
        <v>702</v>
      </c>
      <c r="U40">
        <v>24</v>
      </c>
      <c r="V40">
        <v>42.857143000000001</v>
      </c>
      <c r="W40" t="s">
        <v>618</v>
      </c>
      <c r="X40">
        <v>759</v>
      </c>
      <c r="Y40">
        <v>24</v>
      </c>
      <c r="Z40">
        <v>42.857143000000001</v>
      </c>
      <c r="AA40" t="s">
        <v>445</v>
      </c>
      <c r="AB40">
        <v>112</v>
      </c>
      <c r="AC40">
        <v>24</v>
      </c>
      <c r="AD40">
        <v>42.857143000000001</v>
      </c>
      <c r="AE40" t="s">
        <v>619</v>
      </c>
      <c r="AF40">
        <v>377</v>
      </c>
      <c r="AG40">
        <v>24</v>
      </c>
      <c r="AH40">
        <v>42.857143000000001</v>
      </c>
      <c r="AI40" t="s">
        <v>169</v>
      </c>
      <c r="AJ40">
        <v>413</v>
      </c>
      <c r="AK40">
        <v>25</v>
      </c>
      <c r="AL40">
        <v>44.642856999999999</v>
      </c>
      <c r="AM40" t="s">
        <v>474</v>
      </c>
      <c r="AN40">
        <v>47</v>
      </c>
      <c r="AO40">
        <v>25</v>
      </c>
      <c r="AP40">
        <v>44.642856999999999</v>
      </c>
    </row>
    <row r="41" spans="1:42">
      <c r="A41" t="s">
        <v>620</v>
      </c>
      <c r="B41">
        <f>IF(C41 = GroundTruth!B41, 1, 0)</f>
        <v>1</v>
      </c>
      <c r="C41" t="s">
        <v>621</v>
      </c>
      <c r="D41">
        <v>807</v>
      </c>
      <c r="E41">
        <v>51</v>
      </c>
      <c r="F41">
        <v>45.132744000000002</v>
      </c>
      <c r="G41" t="s">
        <v>182</v>
      </c>
      <c r="H41">
        <v>247</v>
      </c>
      <c r="I41">
        <v>57</v>
      </c>
      <c r="J41">
        <v>50.442473999999997</v>
      </c>
      <c r="K41" t="s">
        <v>622</v>
      </c>
      <c r="L41">
        <v>6</v>
      </c>
      <c r="M41">
        <v>59</v>
      </c>
      <c r="N41">
        <v>52.212387</v>
      </c>
      <c r="O41" t="s">
        <v>623</v>
      </c>
      <c r="P41">
        <v>81</v>
      </c>
      <c r="Q41">
        <v>59</v>
      </c>
      <c r="R41">
        <v>52.212387</v>
      </c>
      <c r="S41" t="s">
        <v>176</v>
      </c>
      <c r="T41">
        <v>273</v>
      </c>
      <c r="U41">
        <v>59</v>
      </c>
      <c r="V41">
        <v>52.212387</v>
      </c>
      <c r="W41" t="s">
        <v>624</v>
      </c>
      <c r="X41">
        <v>265</v>
      </c>
      <c r="Y41">
        <v>60</v>
      </c>
      <c r="Z41">
        <v>53.097343000000002</v>
      </c>
      <c r="AA41" t="s">
        <v>549</v>
      </c>
      <c r="AB41">
        <v>58</v>
      </c>
      <c r="AC41">
        <v>60</v>
      </c>
      <c r="AD41">
        <v>53.097343000000002</v>
      </c>
      <c r="AE41" t="s">
        <v>564</v>
      </c>
      <c r="AF41">
        <v>202</v>
      </c>
      <c r="AG41">
        <v>60</v>
      </c>
      <c r="AH41">
        <v>53.097343000000002</v>
      </c>
      <c r="AI41" t="s">
        <v>481</v>
      </c>
      <c r="AJ41">
        <v>369</v>
      </c>
      <c r="AK41">
        <v>60</v>
      </c>
      <c r="AL41">
        <v>53.097343000000002</v>
      </c>
      <c r="AM41" t="s">
        <v>625</v>
      </c>
      <c r="AN41">
        <v>466</v>
      </c>
      <c r="AO41">
        <v>61</v>
      </c>
      <c r="AP41">
        <v>53.982300000000002</v>
      </c>
    </row>
    <row r="42" spans="1:42">
      <c r="A42" t="s">
        <v>626</v>
      </c>
      <c r="B42">
        <f>IF(C42 = GroundTruth!B42, 1, 0)</f>
        <v>1</v>
      </c>
      <c r="C42" t="s">
        <v>164</v>
      </c>
      <c r="D42">
        <v>200</v>
      </c>
      <c r="E42">
        <v>41</v>
      </c>
      <c r="F42">
        <v>29.496400000000001</v>
      </c>
      <c r="G42" t="s">
        <v>164</v>
      </c>
      <c r="H42">
        <v>200</v>
      </c>
      <c r="I42">
        <v>49</v>
      </c>
      <c r="J42">
        <v>35.251800000000003</v>
      </c>
      <c r="K42" t="s">
        <v>627</v>
      </c>
      <c r="L42">
        <v>35</v>
      </c>
      <c r="M42">
        <v>63</v>
      </c>
      <c r="N42">
        <v>45.323742000000003</v>
      </c>
      <c r="O42" t="s">
        <v>451</v>
      </c>
      <c r="P42">
        <v>342</v>
      </c>
      <c r="Q42">
        <v>65</v>
      </c>
      <c r="R42">
        <v>46.762590000000003</v>
      </c>
      <c r="S42" t="s">
        <v>350</v>
      </c>
      <c r="T42">
        <v>41</v>
      </c>
      <c r="U42">
        <v>68</v>
      </c>
      <c r="V42">
        <v>48.920864000000002</v>
      </c>
      <c r="W42" t="s">
        <v>309</v>
      </c>
      <c r="X42">
        <v>179</v>
      </c>
      <c r="Y42">
        <v>69</v>
      </c>
      <c r="Z42">
        <v>49.64029</v>
      </c>
      <c r="AA42" t="s">
        <v>560</v>
      </c>
      <c r="AB42">
        <v>348</v>
      </c>
      <c r="AC42">
        <v>69</v>
      </c>
      <c r="AD42">
        <v>49.64029</v>
      </c>
      <c r="AE42" t="s">
        <v>467</v>
      </c>
      <c r="AF42">
        <v>48</v>
      </c>
      <c r="AG42">
        <v>69</v>
      </c>
      <c r="AH42">
        <v>49.64029</v>
      </c>
      <c r="AI42" t="s">
        <v>628</v>
      </c>
      <c r="AJ42">
        <v>326</v>
      </c>
      <c r="AK42">
        <v>70</v>
      </c>
      <c r="AL42">
        <v>50.359715000000001</v>
      </c>
      <c r="AM42" t="s">
        <v>629</v>
      </c>
      <c r="AN42">
        <v>96</v>
      </c>
      <c r="AO42">
        <v>70</v>
      </c>
      <c r="AP42">
        <v>50.359715000000001</v>
      </c>
    </row>
    <row r="43" spans="1:42">
      <c r="A43" t="s">
        <v>630</v>
      </c>
      <c r="B43">
        <f>IF(C43 = GroundTruth!B43, 1, 0)</f>
        <v>1</v>
      </c>
      <c r="C43" t="s">
        <v>631</v>
      </c>
      <c r="D43">
        <v>268</v>
      </c>
      <c r="E43">
        <v>9</v>
      </c>
      <c r="F43">
        <v>20</v>
      </c>
      <c r="G43" t="s">
        <v>632</v>
      </c>
      <c r="H43">
        <v>52</v>
      </c>
      <c r="I43">
        <v>19</v>
      </c>
      <c r="J43">
        <v>42.22222</v>
      </c>
      <c r="K43" t="s">
        <v>357</v>
      </c>
      <c r="L43">
        <v>191</v>
      </c>
      <c r="M43">
        <v>19</v>
      </c>
      <c r="N43">
        <v>42.22222</v>
      </c>
      <c r="O43" t="s">
        <v>633</v>
      </c>
      <c r="P43">
        <v>208</v>
      </c>
      <c r="Q43">
        <v>19</v>
      </c>
      <c r="R43">
        <v>42.22222</v>
      </c>
      <c r="S43" t="s">
        <v>634</v>
      </c>
      <c r="T43">
        <v>686</v>
      </c>
      <c r="U43">
        <v>19</v>
      </c>
      <c r="V43">
        <v>42.22222</v>
      </c>
      <c r="W43" t="s">
        <v>635</v>
      </c>
      <c r="X43">
        <v>140</v>
      </c>
      <c r="Y43">
        <v>20</v>
      </c>
      <c r="Z43">
        <v>44.444446999999997</v>
      </c>
      <c r="AA43" t="s">
        <v>635</v>
      </c>
      <c r="AB43">
        <v>140</v>
      </c>
      <c r="AC43">
        <v>20</v>
      </c>
      <c r="AD43">
        <v>44.444446999999997</v>
      </c>
      <c r="AE43" t="s">
        <v>245</v>
      </c>
      <c r="AF43">
        <v>281</v>
      </c>
      <c r="AG43">
        <v>20</v>
      </c>
      <c r="AH43">
        <v>44.444446999999997</v>
      </c>
      <c r="AI43" t="s">
        <v>243</v>
      </c>
      <c r="AJ43">
        <v>76</v>
      </c>
      <c r="AK43">
        <v>20</v>
      </c>
      <c r="AL43">
        <v>44.444446999999997</v>
      </c>
      <c r="AM43" t="s">
        <v>305</v>
      </c>
      <c r="AN43">
        <v>148</v>
      </c>
      <c r="AO43">
        <v>20</v>
      </c>
      <c r="AP43">
        <v>44.444446999999997</v>
      </c>
    </row>
    <row r="44" spans="1:42">
      <c r="A44" t="s">
        <v>408</v>
      </c>
      <c r="B44">
        <f>IF(C44 = GroundTruth!B44, 1, 0)</f>
        <v>1</v>
      </c>
      <c r="C44" t="s">
        <v>409</v>
      </c>
      <c r="D44">
        <v>252</v>
      </c>
      <c r="E44">
        <v>94</v>
      </c>
      <c r="F44">
        <v>32.867134</v>
      </c>
      <c r="G44" t="s">
        <v>409</v>
      </c>
      <c r="H44">
        <v>252</v>
      </c>
      <c r="I44">
        <v>107</v>
      </c>
      <c r="J44">
        <v>37.412585999999997</v>
      </c>
      <c r="K44" t="s">
        <v>636</v>
      </c>
      <c r="L44">
        <v>557</v>
      </c>
      <c r="M44">
        <v>160</v>
      </c>
      <c r="N44">
        <v>55.944054000000001</v>
      </c>
      <c r="O44" t="s">
        <v>413</v>
      </c>
      <c r="P44">
        <v>212</v>
      </c>
      <c r="Q44">
        <v>160</v>
      </c>
      <c r="R44">
        <v>55.944054000000001</v>
      </c>
      <c r="S44" t="s">
        <v>212</v>
      </c>
      <c r="T44">
        <v>239</v>
      </c>
      <c r="U44">
        <v>162</v>
      </c>
      <c r="V44">
        <v>56.643355999999997</v>
      </c>
      <c r="W44" t="s">
        <v>212</v>
      </c>
      <c r="X44">
        <v>239</v>
      </c>
      <c r="Y44">
        <v>162</v>
      </c>
      <c r="Z44">
        <v>56.643355999999997</v>
      </c>
      <c r="AA44" t="s">
        <v>289</v>
      </c>
      <c r="AB44">
        <v>85</v>
      </c>
      <c r="AC44">
        <v>162</v>
      </c>
      <c r="AD44">
        <v>56.643355999999997</v>
      </c>
      <c r="AE44" t="s">
        <v>413</v>
      </c>
      <c r="AF44">
        <v>212</v>
      </c>
      <c r="AG44">
        <v>163</v>
      </c>
      <c r="AH44">
        <v>56.993008000000003</v>
      </c>
      <c r="AI44" t="s">
        <v>150</v>
      </c>
      <c r="AJ44">
        <v>162</v>
      </c>
      <c r="AK44">
        <v>163</v>
      </c>
      <c r="AL44">
        <v>56.993008000000003</v>
      </c>
      <c r="AM44" t="s">
        <v>144</v>
      </c>
      <c r="AN44">
        <v>612</v>
      </c>
      <c r="AO44">
        <v>163</v>
      </c>
      <c r="AP44">
        <v>56.993008000000003</v>
      </c>
    </row>
    <row r="45" spans="1:42">
      <c r="A45" t="s">
        <v>637</v>
      </c>
      <c r="B45">
        <f>IF(C45 = GroundTruth!B45, 1, 0)</f>
        <v>1</v>
      </c>
      <c r="C45" t="s">
        <v>638</v>
      </c>
      <c r="D45">
        <v>255</v>
      </c>
      <c r="E45">
        <v>11</v>
      </c>
      <c r="F45">
        <v>22.916668000000001</v>
      </c>
      <c r="G45" t="s">
        <v>639</v>
      </c>
      <c r="H45">
        <v>127</v>
      </c>
      <c r="I45">
        <v>21</v>
      </c>
      <c r="J45">
        <v>43.75</v>
      </c>
      <c r="K45" t="s">
        <v>222</v>
      </c>
      <c r="L45">
        <v>138</v>
      </c>
      <c r="M45">
        <v>21</v>
      </c>
      <c r="N45">
        <v>43.75</v>
      </c>
      <c r="O45" t="s">
        <v>222</v>
      </c>
      <c r="P45">
        <v>138</v>
      </c>
      <c r="Q45">
        <v>21</v>
      </c>
      <c r="R45">
        <v>43.75</v>
      </c>
      <c r="S45" t="s">
        <v>222</v>
      </c>
      <c r="T45">
        <v>138</v>
      </c>
      <c r="U45">
        <v>21</v>
      </c>
      <c r="V45">
        <v>43.75</v>
      </c>
      <c r="W45" t="s">
        <v>640</v>
      </c>
      <c r="X45">
        <v>160</v>
      </c>
      <c r="Y45">
        <v>21</v>
      </c>
      <c r="Z45">
        <v>43.75</v>
      </c>
      <c r="AA45" t="s">
        <v>641</v>
      </c>
      <c r="AB45">
        <v>117</v>
      </c>
      <c r="AC45">
        <v>22</v>
      </c>
      <c r="AD45">
        <v>45.833336000000003</v>
      </c>
      <c r="AE45" t="s">
        <v>170</v>
      </c>
      <c r="AF45">
        <v>766</v>
      </c>
      <c r="AG45">
        <v>22</v>
      </c>
      <c r="AH45">
        <v>45.833336000000003</v>
      </c>
      <c r="AI45" t="s">
        <v>461</v>
      </c>
      <c r="AJ45">
        <v>553</v>
      </c>
      <c r="AK45">
        <v>22</v>
      </c>
      <c r="AL45">
        <v>45.833336000000003</v>
      </c>
      <c r="AM45" t="s">
        <v>247</v>
      </c>
      <c r="AN45">
        <v>302</v>
      </c>
      <c r="AO45">
        <v>22</v>
      </c>
      <c r="AP45">
        <v>45.833336000000003</v>
      </c>
    </row>
    <row r="46" spans="1:42">
      <c r="A46" t="s">
        <v>421</v>
      </c>
      <c r="B46">
        <f>IF(C46 = GroundTruth!B46, 1, 0)</f>
        <v>1</v>
      </c>
      <c r="C46" t="s">
        <v>422</v>
      </c>
      <c r="D46">
        <v>21</v>
      </c>
      <c r="E46">
        <v>165</v>
      </c>
      <c r="F46">
        <v>43.766579999999998</v>
      </c>
      <c r="G46" t="s">
        <v>422</v>
      </c>
      <c r="H46">
        <v>21</v>
      </c>
      <c r="I46">
        <v>173</v>
      </c>
      <c r="J46">
        <v>45.888596</v>
      </c>
      <c r="K46" t="s">
        <v>423</v>
      </c>
      <c r="L46">
        <v>233</v>
      </c>
      <c r="M46">
        <v>199</v>
      </c>
      <c r="N46">
        <v>52.785145</v>
      </c>
      <c r="O46" t="s">
        <v>423</v>
      </c>
      <c r="P46">
        <v>233</v>
      </c>
      <c r="Q46">
        <v>200</v>
      </c>
      <c r="R46">
        <v>53.050400000000003</v>
      </c>
      <c r="S46" t="s">
        <v>161</v>
      </c>
      <c r="T46">
        <v>78</v>
      </c>
      <c r="U46">
        <v>201</v>
      </c>
      <c r="V46">
        <v>53.315649999999998</v>
      </c>
      <c r="W46" t="s">
        <v>642</v>
      </c>
      <c r="X46">
        <v>289</v>
      </c>
      <c r="Y46">
        <v>203</v>
      </c>
      <c r="Z46">
        <v>53.846156999999998</v>
      </c>
      <c r="AA46" t="s">
        <v>427</v>
      </c>
      <c r="AB46">
        <v>128</v>
      </c>
      <c r="AC46">
        <v>204</v>
      </c>
      <c r="AD46">
        <v>54.111404</v>
      </c>
      <c r="AE46" t="s">
        <v>628</v>
      </c>
      <c r="AF46">
        <v>326</v>
      </c>
      <c r="AG46">
        <v>204</v>
      </c>
      <c r="AH46">
        <v>54.111404</v>
      </c>
      <c r="AI46" t="s">
        <v>424</v>
      </c>
      <c r="AJ46">
        <v>49</v>
      </c>
      <c r="AK46">
        <v>206</v>
      </c>
      <c r="AL46">
        <v>54.641907000000003</v>
      </c>
      <c r="AM46" t="s">
        <v>627</v>
      </c>
      <c r="AN46">
        <v>35</v>
      </c>
      <c r="AO46">
        <v>207</v>
      </c>
      <c r="AP46">
        <v>54.907159999999998</v>
      </c>
    </row>
    <row r="47" spans="1:42">
      <c r="A47" t="s">
        <v>643</v>
      </c>
      <c r="B47">
        <f>IF(C47 = GroundTruth!B47, 1, 0)</f>
        <v>1</v>
      </c>
      <c r="C47" t="s">
        <v>162</v>
      </c>
      <c r="D47">
        <v>256</v>
      </c>
      <c r="E47">
        <v>3</v>
      </c>
      <c r="F47">
        <v>6</v>
      </c>
      <c r="G47" t="s">
        <v>162</v>
      </c>
      <c r="H47">
        <v>256</v>
      </c>
      <c r="I47">
        <v>9</v>
      </c>
      <c r="J47">
        <v>18</v>
      </c>
      <c r="K47" t="s">
        <v>331</v>
      </c>
      <c r="L47">
        <v>484</v>
      </c>
      <c r="M47">
        <v>20</v>
      </c>
      <c r="N47">
        <v>40</v>
      </c>
      <c r="O47" t="s">
        <v>644</v>
      </c>
      <c r="P47">
        <v>278</v>
      </c>
      <c r="Q47">
        <v>20</v>
      </c>
      <c r="R47">
        <v>40</v>
      </c>
      <c r="S47" t="s">
        <v>645</v>
      </c>
      <c r="T47">
        <v>784</v>
      </c>
      <c r="U47">
        <v>21</v>
      </c>
      <c r="V47">
        <v>42</v>
      </c>
      <c r="W47" t="s">
        <v>373</v>
      </c>
      <c r="X47">
        <v>142</v>
      </c>
      <c r="Y47">
        <v>21</v>
      </c>
      <c r="Z47">
        <v>42</v>
      </c>
      <c r="AA47" t="s">
        <v>465</v>
      </c>
      <c r="AB47">
        <v>515</v>
      </c>
      <c r="AC47">
        <v>21</v>
      </c>
      <c r="AD47">
        <v>42</v>
      </c>
      <c r="AE47" t="s">
        <v>348</v>
      </c>
      <c r="AF47">
        <v>560</v>
      </c>
      <c r="AG47">
        <v>21</v>
      </c>
      <c r="AH47">
        <v>42</v>
      </c>
      <c r="AI47" t="s">
        <v>386</v>
      </c>
      <c r="AJ47">
        <v>180</v>
      </c>
      <c r="AK47">
        <v>21</v>
      </c>
      <c r="AL47">
        <v>42</v>
      </c>
      <c r="AM47" t="s">
        <v>337</v>
      </c>
      <c r="AN47">
        <v>628</v>
      </c>
      <c r="AO47">
        <v>21</v>
      </c>
      <c r="AP47">
        <v>42</v>
      </c>
    </row>
    <row r="48" spans="1:42">
      <c r="A48" t="s">
        <v>646</v>
      </c>
      <c r="B48">
        <f>IF(C48 = GroundTruth!B48, 1, 0)</f>
        <v>1</v>
      </c>
      <c r="C48" t="s">
        <v>155</v>
      </c>
      <c r="D48">
        <v>492</v>
      </c>
      <c r="E48">
        <v>6</v>
      </c>
      <c r="F48">
        <v>17.647058000000001</v>
      </c>
      <c r="G48" t="s">
        <v>429</v>
      </c>
      <c r="H48">
        <v>472</v>
      </c>
      <c r="I48">
        <v>9</v>
      </c>
      <c r="J48">
        <v>26.470589</v>
      </c>
      <c r="K48" t="s">
        <v>429</v>
      </c>
      <c r="L48">
        <v>472</v>
      </c>
      <c r="M48">
        <v>9</v>
      </c>
      <c r="N48">
        <v>26.470589</v>
      </c>
      <c r="O48" t="s">
        <v>253</v>
      </c>
      <c r="P48">
        <v>673</v>
      </c>
      <c r="Q48">
        <v>10</v>
      </c>
      <c r="R48">
        <v>29.411766</v>
      </c>
      <c r="S48" t="s">
        <v>647</v>
      </c>
      <c r="T48">
        <v>583</v>
      </c>
      <c r="U48">
        <v>11</v>
      </c>
      <c r="V48">
        <v>32.352943000000003</v>
      </c>
      <c r="W48" t="s">
        <v>469</v>
      </c>
      <c r="X48">
        <v>738</v>
      </c>
      <c r="Y48">
        <v>12</v>
      </c>
      <c r="Z48">
        <v>35.294117</v>
      </c>
      <c r="AA48" t="s">
        <v>648</v>
      </c>
      <c r="AB48">
        <v>717</v>
      </c>
      <c r="AC48">
        <v>12</v>
      </c>
      <c r="AD48">
        <v>35.294117</v>
      </c>
      <c r="AE48" t="s">
        <v>104</v>
      </c>
      <c r="AF48">
        <v>320</v>
      </c>
      <c r="AG48">
        <v>12</v>
      </c>
      <c r="AH48">
        <v>35.294117</v>
      </c>
      <c r="AI48" t="s">
        <v>105</v>
      </c>
      <c r="AJ48">
        <v>54</v>
      </c>
      <c r="AK48">
        <v>12</v>
      </c>
      <c r="AL48">
        <v>35.294117</v>
      </c>
      <c r="AM48" t="s">
        <v>105</v>
      </c>
      <c r="AN48">
        <v>53</v>
      </c>
      <c r="AO48">
        <v>12</v>
      </c>
      <c r="AP48">
        <v>35.294117</v>
      </c>
    </row>
    <row r="49" spans="1:42">
      <c r="A49" t="s">
        <v>649</v>
      </c>
      <c r="B49">
        <f>IF(C49 = GroundTruth!B49, 1, 0)</f>
        <v>1</v>
      </c>
      <c r="C49" t="s">
        <v>81</v>
      </c>
      <c r="D49">
        <v>2</v>
      </c>
      <c r="E49">
        <v>20</v>
      </c>
      <c r="F49">
        <v>32.786884000000001</v>
      </c>
      <c r="G49" t="s">
        <v>432</v>
      </c>
      <c r="H49">
        <v>111</v>
      </c>
      <c r="I49">
        <v>29</v>
      </c>
      <c r="J49">
        <v>47.540984999999999</v>
      </c>
      <c r="K49" t="s">
        <v>650</v>
      </c>
      <c r="L49">
        <v>245</v>
      </c>
      <c r="M49">
        <v>29</v>
      </c>
      <c r="N49">
        <v>47.540984999999999</v>
      </c>
      <c r="O49" t="s">
        <v>651</v>
      </c>
      <c r="P49">
        <v>389</v>
      </c>
      <c r="Q49">
        <v>29</v>
      </c>
      <c r="R49">
        <v>47.540984999999999</v>
      </c>
      <c r="S49" t="s">
        <v>545</v>
      </c>
      <c r="T49">
        <v>479</v>
      </c>
      <c r="U49">
        <v>29</v>
      </c>
      <c r="V49">
        <v>47.540984999999999</v>
      </c>
      <c r="W49" t="s">
        <v>336</v>
      </c>
      <c r="X49">
        <v>104</v>
      </c>
      <c r="Y49">
        <v>29</v>
      </c>
      <c r="Z49">
        <v>47.540984999999999</v>
      </c>
      <c r="AA49" t="s">
        <v>652</v>
      </c>
      <c r="AB49">
        <v>242</v>
      </c>
      <c r="AC49">
        <v>29</v>
      </c>
      <c r="AD49">
        <v>47.540984999999999</v>
      </c>
      <c r="AE49" t="s">
        <v>653</v>
      </c>
      <c r="AF49">
        <v>319</v>
      </c>
      <c r="AG49">
        <v>29</v>
      </c>
      <c r="AH49">
        <v>47.540984999999999</v>
      </c>
      <c r="AI49" t="s">
        <v>271</v>
      </c>
      <c r="AJ49">
        <v>74</v>
      </c>
      <c r="AK49">
        <v>30</v>
      </c>
      <c r="AL49">
        <v>49.180329999999998</v>
      </c>
      <c r="AM49" t="s">
        <v>654</v>
      </c>
      <c r="AN49">
        <v>227</v>
      </c>
      <c r="AO49">
        <v>30</v>
      </c>
      <c r="AP49">
        <v>49.180329999999998</v>
      </c>
    </row>
    <row r="50" spans="1:42">
      <c r="A50" t="s">
        <v>655</v>
      </c>
      <c r="B50">
        <f>IF(C50 = GroundTruth!B50, 1, 0)</f>
        <v>1</v>
      </c>
      <c r="C50" t="s">
        <v>656</v>
      </c>
      <c r="D50">
        <v>383</v>
      </c>
      <c r="E50">
        <v>13</v>
      </c>
      <c r="F50">
        <v>19.402985000000001</v>
      </c>
      <c r="G50" t="s">
        <v>657</v>
      </c>
      <c r="H50">
        <v>131</v>
      </c>
      <c r="I50">
        <v>27</v>
      </c>
      <c r="J50">
        <v>40.298507999999998</v>
      </c>
      <c r="K50" t="s">
        <v>461</v>
      </c>
      <c r="L50">
        <v>553</v>
      </c>
      <c r="M50">
        <v>27</v>
      </c>
      <c r="N50">
        <v>40.298507999999998</v>
      </c>
      <c r="O50" t="s">
        <v>658</v>
      </c>
      <c r="P50">
        <v>306</v>
      </c>
      <c r="Q50">
        <v>28</v>
      </c>
      <c r="R50">
        <v>41.791046000000001</v>
      </c>
      <c r="S50" t="s">
        <v>229</v>
      </c>
      <c r="T50">
        <v>814</v>
      </c>
      <c r="U50">
        <v>28</v>
      </c>
      <c r="V50">
        <v>41.791046000000001</v>
      </c>
      <c r="W50" t="s">
        <v>659</v>
      </c>
      <c r="X50">
        <v>372</v>
      </c>
      <c r="Y50">
        <v>28</v>
      </c>
      <c r="Z50">
        <v>41.791046000000001</v>
      </c>
      <c r="AA50" t="s">
        <v>659</v>
      </c>
      <c r="AB50">
        <v>372</v>
      </c>
      <c r="AC50">
        <v>28</v>
      </c>
      <c r="AD50">
        <v>41.791046000000001</v>
      </c>
      <c r="AE50" t="s">
        <v>527</v>
      </c>
      <c r="AF50">
        <v>516</v>
      </c>
      <c r="AG50">
        <v>29</v>
      </c>
      <c r="AH50">
        <v>43.283580000000001</v>
      </c>
      <c r="AI50" t="s">
        <v>548</v>
      </c>
      <c r="AJ50">
        <v>528</v>
      </c>
      <c r="AK50">
        <v>29</v>
      </c>
      <c r="AL50">
        <v>43.283580000000001</v>
      </c>
      <c r="AM50" t="s">
        <v>225</v>
      </c>
      <c r="AN50">
        <v>682</v>
      </c>
      <c r="AO50">
        <v>29</v>
      </c>
      <c r="AP50">
        <v>43.283580000000001</v>
      </c>
    </row>
    <row r="51" spans="1:42">
      <c r="A51" s="2" t="s">
        <v>937</v>
      </c>
      <c r="B51" s="2">
        <f>COUNTIF(B1:B50, 1)</f>
        <v>46</v>
      </c>
    </row>
    <row r="52" spans="1:42">
      <c r="A52" s="2" t="s">
        <v>938</v>
      </c>
      <c r="B52" s="2">
        <f>COUNTIF(B1:B50, 0)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Whole Tunes</vt:lpstr>
      <vt:lpstr>Extracts</vt:lpstr>
      <vt:lpstr>GroundTruth</vt:lpstr>
      <vt:lpstr>Parsons Whole Tunes</vt:lpstr>
      <vt:lpstr>Parsons Extracts</vt:lpstr>
      <vt:lpstr>Semex Whole Tunes</vt:lpstr>
      <vt:lpstr>Semex Extracts</vt:lpstr>
      <vt:lpstr>Bryan Whole Tunes</vt:lpstr>
      <vt:lpstr>Bryan Extracts</vt:lpstr>
      <vt:lpstr>Summary</vt:lpstr>
      <vt:lpstr>T1 &amp; T3</vt:lpstr>
      <vt:lpstr>T2 &amp; T3</vt:lpstr>
      <vt:lpstr>Sheet5</vt:lpstr>
      <vt:lpstr>Appendix G</vt:lpstr>
      <vt:lpstr>Sheet1</vt:lpstr>
    </vt:vector>
  </TitlesOfParts>
  <Company>DIT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Duggan</dc:creator>
  <cp:lastModifiedBy>Bryan Duggan</cp:lastModifiedBy>
  <cp:lastPrinted>2008-12-26T23:41:29Z</cp:lastPrinted>
  <dcterms:created xsi:type="dcterms:W3CDTF">2008-08-30T17:42:10Z</dcterms:created>
  <dcterms:modified xsi:type="dcterms:W3CDTF">2009-02-25T18:44:35Z</dcterms:modified>
</cp:coreProperties>
</file>