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4SF\Documents\github\adaptive-cruise-control\docs\"/>
    </mc:Choice>
  </mc:AlternateContent>
  <xr:revisionPtr revIDLastSave="0" documentId="13_ncr:1_{E8E9CC6A-B712-4BF3-8AF4-75741722A310}" xr6:coauthVersionLast="47" xr6:coauthVersionMax="47" xr10:uidLastSave="{00000000-0000-0000-0000-000000000000}"/>
  <bookViews>
    <workbookView xWindow="-5700" yWindow="-21720" windowWidth="38640" windowHeight="21240" activeTab="1" xr2:uid="{93B556B3-0F1F-4620-A79F-3801F45D6D88}"/>
  </bookViews>
  <sheets>
    <sheet name="LinkList" sheetId="3" r:id="rId1"/>
    <sheet name="CM4_Vairant" sheetId="1" r:id="rId2"/>
    <sheet name="RPI4_Variant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H9" i="3"/>
  <c r="G8" i="3"/>
  <c r="H7" i="3"/>
  <c r="H6" i="3"/>
  <c r="H5" i="3"/>
  <c r="C24" i="2"/>
  <c r="H27" i="1"/>
  <c r="H37" i="1"/>
  <c r="C20" i="2"/>
  <c r="I8" i="2"/>
  <c r="G8" i="2"/>
  <c r="F15" i="2"/>
  <c r="I14" i="2"/>
  <c r="I13" i="2"/>
  <c r="H12" i="2"/>
  <c r="H11" i="2"/>
  <c r="G11" i="2"/>
  <c r="H10" i="2"/>
  <c r="H9" i="2"/>
  <c r="G9" i="2"/>
  <c r="I7" i="2"/>
  <c r="G7" i="2"/>
  <c r="I6" i="2"/>
  <c r="I5" i="2"/>
  <c r="G5" i="2"/>
  <c r="H12" i="1"/>
  <c r="H33" i="1"/>
  <c r="H23" i="1"/>
  <c r="F17" i="1"/>
  <c r="H14" i="1"/>
  <c r="H13" i="1"/>
  <c r="G13" i="1"/>
  <c r="H11" i="1"/>
  <c r="G11" i="1"/>
  <c r="G9" i="1"/>
  <c r="H10" i="1"/>
  <c r="G7" i="1"/>
  <c r="G5" i="1"/>
  <c r="H8" i="1"/>
  <c r="I6" i="1"/>
  <c r="I7" i="1"/>
  <c r="I9" i="1"/>
  <c r="I15" i="1"/>
  <c r="I16" i="1"/>
  <c r="I5" i="1"/>
  <c r="G15" i="2" l="1"/>
  <c r="G17" i="1"/>
</calcChain>
</file>

<file path=xl/sharedStrings.xml><?xml version="1.0" encoding="utf-8"?>
<sst xmlns="http://schemas.openxmlformats.org/spreadsheetml/2006/main" count="169" uniqueCount="76">
  <si>
    <t>Item</t>
  </si>
  <si>
    <t>U [V]</t>
  </si>
  <si>
    <t>I [mA]</t>
  </si>
  <si>
    <t>P [W]</t>
  </si>
  <si>
    <t>Maximum Power Consumption</t>
  </si>
  <si>
    <t>Raspberry Pi Compute Module 4 Lite (8 GB)</t>
  </si>
  <si>
    <t>Price</t>
  </si>
  <si>
    <t>BGN (лв.)</t>
  </si>
  <si>
    <t>Provider</t>
  </si>
  <si>
    <t>https://www.digikey.bg/en/products/detail/raspberry-pi/SC0687/13530926?s=N4IgTCBcDa4GwBYAcBaAygYQAxgJwFYUA5AERAF0BfIA&amp;src=raspberrypi</t>
  </si>
  <si>
    <t>Raspberry Pi Compute Module 4 Lite (4 GB)</t>
  </si>
  <si>
    <r>
      <t>EUR (</t>
    </r>
    <r>
      <rPr>
        <b/>
        <sz val="11"/>
        <color theme="1"/>
        <rFont val="Calibri"/>
        <family val="2"/>
      </rPr>
      <t>€)</t>
    </r>
  </si>
  <si>
    <t>https://www.digikey.bg/en/products/detail/raspberry-pi/SC0683/13530923?s=N4IgTCBcDa4GwBYAcBaAygYQAxgJwEYUA5AERAF0BfIA&amp;src=raspberrypi</t>
  </si>
  <si>
    <t>Raspberry Pi Compute Module IO Board</t>
  </si>
  <si>
    <t>https://bg.farnell.com/raspberry-pi/cm4io/compute-module-4-board-arm-cortex/dp/3563491</t>
  </si>
  <si>
    <t>https://www.mouser.bg/ProductDetail/Raspberry-Pi/SC0326?qs=T%252BzbugeAwjhwYb%252BQdnvCUQ%3D%3D&amp;src=raspberrypi</t>
  </si>
  <si>
    <t>Raspberry Pi Camera v2</t>
  </si>
  <si>
    <t>https://bg.farnell.com/raspberry-pi/rpi-8mp-camera-board/raspberry-pi-camera-board-v2/dp/3677845</t>
  </si>
  <si>
    <t>https://www.mouser.bg/ProductDetail/Raspberry-Pi/SC0023?qs=T%252BzbugeAwjgRU4vb4%252BbLIg%3D%3D&amp;src=raspberrypi</t>
  </si>
  <si>
    <t>https://www.tme.eu/bg/details/dem1024600h-tmhpno/tft-displei/display-elektronik/dem-1024600h-tmh-pw-n-o/</t>
  </si>
  <si>
    <t>Запалка (Car Lighter Plug)</t>
  </si>
  <si>
    <t>https://vikiwat.com/kabel-zahranvasch-1.2m-s-buksa-1.5x5.5x9.5mm-504071.html</t>
  </si>
  <si>
    <t>https://vikiwat.com/product/20033/shtepsel-za-zapalka-na-kola-12vdc.html</t>
  </si>
  <si>
    <t>DC/DC Converter *</t>
  </si>
  <si>
    <t>UA</t>
  </si>
  <si>
    <t>https://store.comet.bg/Catalogue/Product/46876/</t>
  </si>
  <si>
    <t>https://store.comet.bg/Catalogue/Product/51791/</t>
  </si>
  <si>
    <t>Total</t>
  </si>
  <si>
    <t>UA - Unapplicable</t>
  </si>
  <si>
    <t>Notes</t>
  </si>
  <si>
    <t>IO платката (по спецификация) тегли толкова ток от източника, колкото е товара, свързан към нея (+- няколко mА)</t>
  </si>
  <si>
    <t>* - Тъй като по-голямата част от компонентите са за Raspberry PI по дизайн, DC/DC конвертор може би няма да е нужен, IO платката "би трябвало" да снабди всеки важен компонент с достатъчно ток. Евентуално, ако към веригата ще се добавя по-изискващ компонент (като серво/електромотор), може би няма да е зле да се вземе поне по-маломощния конвертор (46876)</t>
  </si>
  <si>
    <t>В таблицата има някои компоненти, които са взаимнозаменяеми с други, които са по-евтини, но по-маломощни. Ще направя два възможни списъка с компоненти за купуване.</t>
  </si>
  <si>
    <t>Price (BGN)</t>
  </si>
  <si>
    <t>ID</t>
  </si>
  <si>
    <t>RasPI CM4 Lite 8 GB</t>
  </si>
  <si>
    <t>RasPI CMIO Board</t>
  </si>
  <si>
    <t>Car Lighter Plug</t>
  </si>
  <si>
    <t>DC/DC CNV 51791</t>
  </si>
  <si>
    <t>-</t>
  </si>
  <si>
    <t>RasPI CM4 Lite 4 GB</t>
  </si>
  <si>
    <t>Variant 1a (8 GB RAM)</t>
  </si>
  <si>
    <t>https://www.tme.eu/bg/details/sm-rvt70hsmfwn00/tft-displei/riverdi/</t>
  </si>
  <si>
    <t>Display (DEM 1024600H TMH-PW-N /O and SM-RVT70HSMFWN00)</t>
  </si>
  <si>
    <t>SM-RVT70HSMFWN00</t>
  </si>
  <si>
    <t>Availability (05.09.2023)</t>
  </si>
  <si>
    <t>Out of stock</t>
  </si>
  <si>
    <t>In stock</t>
  </si>
  <si>
    <t>Raspberry Pi 4</t>
  </si>
  <si>
    <t>https://www.tme.eu/bg/details/rpi-4b-4g/ednoplatkovi-kompiutri/raspberry-pi/raspberry-pi-4-4g-model-b/</t>
  </si>
  <si>
    <t>https://bg.farnell.com/raspberry-pi/rpi4-modbp-8gb/raspberry-pi-4-model-b-cortex/dp/3369503?pf_custSiteRedirect=true</t>
  </si>
  <si>
    <t>Trust Spotlight</t>
  </si>
  <si>
    <t>https://bg.farnell.com/trust/16428/webcam-spotlight-webcam-pro-trust/dp/3498501</t>
  </si>
  <si>
    <t>Dynamode M-1100M</t>
  </si>
  <si>
    <t>https://bg.farnell.com/dynamode/m-1100m/webcam-usb-2mp-microphone-led/dp/3531742</t>
  </si>
  <si>
    <t>Variant 2</t>
  </si>
  <si>
    <t>RasPI 4</t>
  </si>
  <si>
    <t>SM-RVT70HSMF</t>
  </si>
  <si>
    <t>DC/DC Converter</t>
  </si>
  <si>
    <t>https://www.tme.eu/bg/details/psd-30a-5/preobrazuvateli-dc-dc/mean-well/</t>
  </si>
  <si>
    <t>https://www.mouser.bg/ProductDetail/Riverdi/RVT70HSMFWN00?qs=7D1LtPJG0i2G%2FPnN%252BYe%252ByQ%3D%3D&amp;_gl=1*1o1jhe3*_ga*NjY4NjA0NDcxLjE2OTM4OTYyODQ.*_ga_1KQLCYKRX3*MTY5NDA3MDUyOS4yLjAuMTY5NDA3MDUzNi41My4wLjA.*_ga_15W4STQT4T*MTY5NDA3MDUyOS4yLjAuMTY5NDA3MDUzNi4wLjAuMA..</t>
  </si>
  <si>
    <t>Additional Components</t>
  </si>
  <si>
    <t>https://www.mouser.bg/ProductDetail/Seeed-Studio/114070161?qs=TuK3vfAjtkXtgDd7IWY4BQ%3D%3D</t>
  </si>
  <si>
    <t>Seeed 114070161</t>
  </si>
  <si>
    <t>2 x RasPI Camera v2</t>
  </si>
  <si>
    <t>2 x Dynamode M-1100M</t>
  </si>
  <si>
    <t>Variant 1b (4 GB RAM)</t>
  </si>
  <si>
    <t>https://buyzero.de/en/products/compute-module-4-cm4?variant=32090358251622</t>
  </si>
  <si>
    <t>https://www.welectron.com/Raspberry-Pi-CM4002032-Compute-Module-32-GB-2-GB-RAM_1</t>
  </si>
  <si>
    <t>Raspberry Pi Compute Module 4 (2 GB)</t>
  </si>
  <si>
    <t>https://www.welectron.com/Raspberry-Pi-Compute-Module-CM4-IO-Board_1</t>
  </si>
  <si>
    <t>https://de.riverdi.com/product/high-brightness-ips-display-rvt70hsmfwn00-7-zoll-mipi-dsi-frame</t>
  </si>
  <si>
    <t>Availability (13.09.2023)</t>
  </si>
  <si>
    <t>Display (SM-RVT70HSMFWN00)</t>
  </si>
  <si>
    <t>Quantity</t>
  </si>
  <si>
    <t>Order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</si>
</sst>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2" applyBorder="1" applyAlignment="1">
      <alignment horizontal="center"/>
    </xf>
    <xf numFmtId="0" fontId="1" fillId="0" borderId="1" xfId="1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3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M4_Varia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4_Vairant"/>
      <sheetName val="RPI4_Variant"/>
      <sheetName val="CM4_Variant"/>
    </sheetNames>
    <sheetDataSet>
      <sheetData sheetId="0">
        <row r="6">
          <cell r="M6"/>
        </row>
        <row r="21">
          <cell r="M21">
            <v>22.91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lectron.com/Raspberry-Pi-CM4002032-Compute-Module-32-GB-2-GB-RAM_1" TargetMode="External"/><Relationship Id="rId3" Type="http://schemas.openxmlformats.org/officeDocument/2006/relationships/hyperlink" Target="https://bg.farnell.com/raspberry-pi/rpi-8mp-camera-board/raspberry-pi-camera-board-v2/dp/3677845" TargetMode="External"/><Relationship Id="rId7" Type="http://schemas.openxmlformats.org/officeDocument/2006/relationships/hyperlink" Target="https://buyzero.de/en/products/compute-module-4-cm4?variant=32090358251622" TargetMode="External"/><Relationship Id="rId2" Type="http://schemas.openxmlformats.org/officeDocument/2006/relationships/hyperlink" Target="https://www.mouser.bg/ProductDetail/Raspberry-Pi/SC0326?qs=T%252BzbugeAwjhwYb%252BQdnvCUQ%3D%3D&amp;src=raspberrypi" TargetMode="External"/><Relationship Id="rId1" Type="http://schemas.openxmlformats.org/officeDocument/2006/relationships/hyperlink" Target="https://www.welectron.com/Raspberry-Pi-Compute-Module-CM4-IO-Board_1" TargetMode="External"/><Relationship Id="rId6" Type="http://schemas.openxmlformats.org/officeDocument/2006/relationships/hyperlink" Target="https://de.riverdi.com/product/high-brightness-ips-display-rvt70hsmfwn00-7-zoll-mipi-dsi-frame" TargetMode="External"/><Relationship Id="rId5" Type="http://schemas.openxmlformats.org/officeDocument/2006/relationships/hyperlink" Target="https://www.tme.eu/bg/details/sm-rvt70hsmfwn00/tft-displei/riverdi/" TargetMode="External"/><Relationship Id="rId4" Type="http://schemas.openxmlformats.org/officeDocument/2006/relationships/hyperlink" Target="https://www.mouser.bg/ProductDetail/Raspberry-Pi/SC0023?qs=T%252BzbugeAwjgRU4vb4%252BbLIg%3D%3D&amp;src=raspberrypi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vikiwat.com/kabel-zahranvasch-1.2m-s-buksa-1.5x5.5x9.5mm-504071.html" TargetMode="External"/><Relationship Id="rId13" Type="http://schemas.openxmlformats.org/officeDocument/2006/relationships/hyperlink" Target="https://www.mouser.bg/ProductDetail/Seeed-Studio/114070161?qs=TuK3vfAjtkXtgDd7IWY4BQ%3D%3D" TargetMode="External"/><Relationship Id="rId3" Type="http://schemas.openxmlformats.org/officeDocument/2006/relationships/hyperlink" Target="https://bg.farnell.com/raspberry-pi/cm4io/compute-module-4-board-arm-cortex/dp/3563491" TargetMode="External"/><Relationship Id="rId7" Type="http://schemas.openxmlformats.org/officeDocument/2006/relationships/hyperlink" Target="https://www.tme.eu/bg/details/dem1024600h-tmhpno/tft-displei/display-elektronik/dem-1024600h-tmh-pw-n-o/" TargetMode="External"/><Relationship Id="rId12" Type="http://schemas.openxmlformats.org/officeDocument/2006/relationships/hyperlink" Target="https://www.mouser.bg/ProductDetail/Riverdi/RVT70HSMFWN00?qs=7D1LtPJG0i2G%2FPnN%252BYe%252ByQ%3D%3D&amp;_gl=1*1o1jhe3*_ga*NjY4NjA0NDcxLjE2OTM4OTYyODQ.*_ga_1KQLCYKRX3*MTY5NDA3MDUyOS4yLjAuMTY5NDA3MDUzNi41My4wLjA.*_ga_15W4STQT4T*MTY5NDA3MDUyOS4yLjAuMTY5NDA3MDUzNi4wLjAuMA.." TargetMode="External"/><Relationship Id="rId2" Type="http://schemas.openxmlformats.org/officeDocument/2006/relationships/hyperlink" Target="https://www.digikey.bg/en/products/detail/raspberry-pi/SC0683/13530923?s=N4IgTCBcDa4GwBYAcBaAygYQAxgJwEYUA5AERAF0BfIA&amp;src=raspberrypi" TargetMode="External"/><Relationship Id="rId1" Type="http://schemas.openxmlformats.org/officeDocument/2006/relationships/hyperlink" Target="https://www.digikey.bg/en/products/detail/raspberry-pi/SC0687/13530926?s=N4IgTCBcDa4GwBYAcBaAygYQAxgJwFYUA5AERAF0BfIA&amp;src=raspberrypi" TargetMode="External"/><Relationship Id="rId6" Type="http://schemas.openxmlformats.org/officeDocument/2006/relationships/hyperlink" Target="https://www.mouser.bg/ProductDetail/Raspberry-Pi/SC0023?qs=T%252BzbugeAwjgRU4vb4%252BbLIg%3D%3D&amp;src=raspberrypi" TargetMode="External"/><Relationship Id="rId11" Type="http://schemas.openxmlformats.org/officeDocument/2006/relationships/hyperlink" Target="https://store.comet.bg/Catalogue/Product/51791/" TargetMode="External"/><Relationship Id="rId5" Type="http://schemas.openxmlformats.org/officeDocument/2006/relationships/hyperlink" Target="https://bg.farnell.com/raspberry-pi/rpi-8mp-camera-board/raspberry-pi-camera-board-v2/dp/3677845" TargetMode="External"/><Relationship Id="rId10" Type="http://schemas.openxmlformats.org/officeDocument/2006/relationships/hyperlink" Target="https://store.comet.bg/Catalogue/Product/46876/" TargetMode="External"/><Relationship Id="rId4" Type="http://schemas.openxmlformats.org/officeDocument/2006/relationships/hyperlink" Target="https://www.mouser.bg/ProductDetail/Raspberry-Pi/SC0326?qs=T%252BzbugeAwjhwYb%252BQdnvCUQ%3D%3D&amp;src=raspberrypi" TargetMode="External"/><Relationship Id="rId9" Type="http://schemas.openxmlformats.org/officeDocument/2006/relationships/hyperlink" Target="https://vikiwat.com/product/20033/shtepsel-za-zapalka-na-kola-12vdc.htm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bg/details/psd-30a-5/preobrazuvateli-dc-dc/mean-well/" TargetMode="External"/><Relationship Id="rId3" Type="http://schemas.openxmlformats.org/officeDocument/2006/relationships/hyperlink" Target="https://bg.farnell.com/dynamode/m-1100m/webcam-usb-2mp-microphone-led/dp/3531742" TargetMode="External"/><Relationship Id="rId7" Type="http://schemas.openxmlformats.org/officeDocument/2006/relationships/hyperlink" Target="https://store.comet.bg/Catalogue/Product/46876/" TargetMode="External"/><Relationship Id="rId2" Type="http://schemas.openxmlformats.org/officeDocument/2006/relationships/hyperlink" Target="https://bg.farnell.com/trust/16428/webcam-spotlight-webcam-pro-trust/dp/3498501" TargetMode="External"/><Relationship Id="rId1" Type="http://schemas.openxmlformats.org/officeDocument/2006/relationships/hyperlink" Target="https://bg.farnell.com/raspberry-pi/rpi4-modbp-8gb/raspberry-pi-4-model-b-cortex/dp/3369503?pf_custSiteRedirect=true" TargetMode="External"/><Relationship Id="rId6" Type="http://schemas.openxmlformats.org/officeDocument/2006/relationships/hyperlink" Target="https://vikiwat.com/product/20033/shtepsel-za-zapalka-na-kola-12vdc.html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vikiwat.com/kabel-zahranvasch-1.2m-s-buksa-1.5x5.5x9.5mm-504071.html" TargetMode="External"/><Relationship Id="rId10" Type="http://schemas.openxmlformats.org/officeDocument/2006/relationships/hyperlink" Target="https://www.tme.eu/bg/details/rpi-4b-4g/ednoplatkovi-kompiutri/raspberry-pi/raspberry-pi-4-4g-model-b/" TargetMode="External"/><Relationship Id="rId4" Type="http://schemas.openxmlformats.org/officeDocument/2006/relationships/hyperlink" Target="https://www.tme.eu/bg/details/dem1024600h-tmhpno/tft-displei/display-elektronik/dem-1024600h-tmh-pw-n-o/" TargetMode="External"/><Relationship Id="rId9" Type="http://schemas.openxmlformats.org/officeDocument/2006/relationships/hyperlink" Target="https://www.tme.eu/bg/details/sm-rvt70hsmfwn00/tft-displei/riverd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834A-62F7-4E19-8029-A60D704C753F}">
  <dimension ref="B2:S12"/>
  <sheetViews>
    <sheetView workbookViewId="0">
      <selection activeCell="I11" sqref="I11:Q11"/>
    </sheetView>
  </sheetViews>
  <sheetFormatPr defaultRowHeight="14.4" x14ac:dyDescent="0.3"/>
  <cols>
    <col min="17" max="17" width="19.5546875" customWidth="1"/>
  </cols>
  <sheetData>
    <row r="2" spans="2:19" x14ac:dyDescent="0.3">
      <c r="B2" s="23" t="s">
        <v>75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2:19" x14ac:dyDescent="0.3">
      <c r="B3" s="31" t="s">
        <v>34</v>
      </c>
      <c r="C3" s="31" t="s">
        <v>0</v>
      </c>
      <c r="D3" s="31"/>
      <c r="E3" s="31"/>
      <c r="F3" s="33" t="s">
        <v>74</v>
      </c>
      <c r="G3" s="31" t="s">
        <v>6</v>
      </c>
      <c r="H3" s="31"/>
      <c r="I3" s="31" t="s">
        <v>8</v>
      </c>
      <c r="J3" s="31"/>
      <c r="K3" s="31"/>
      <c r="L3" s="31"/>
      <c r="M3" s="31"/>
      <c r="N3" s="31"/>
      <c r="O3" s="31"/>
      <c r="P3" s="31"/>
      <c r="Q3" s="31"/>
      <c r="R3" s="32" t="s">
        <v>72</v>
      </c>
      <c r="S3" s="32"/>
    </row>
    <row r="4" spans="2:19" x14ac:dyDescent="0.3">
      <c r="B4" s="31"/>
      <c r="C4" s="31"/>
      <c r="D4" s="31"/>
      <c r="E4" s="31"/>
      <c r="F4" s="34"/>
      <c r="G4" s="22" t="s">
        <v>11</v>
      </c>
      <c r="H4" s="21" t="s">
        <v>7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2"/>
    </row>
    <row r="5" spans="2:19" ht="14.4" customHeight="1" x14ac:dyDescent="0.3">
      <c r="B5" s="9">
        <v>1</v>
      </c>
      <c r="C5" s="24" t="s">
        <v>69</v>
      </c>
      <c r="D5" s="24"/>
      <c r="E5" s="24"/>
      <c r="F5" s="25">
        <v>1</v>
      </c>
      <c r="G5" s="6">
        <v>47.19</v>
      </c>
      <c r="H5" s="20">
        <f xml:space="preserve"> G5*1.95</f>
        <v>92.020499999999998</v>
      </c>
      <c r="I5" s="27" t="s">
        <v>67</v>
      </c>
      <c r="J5" s="28"/>
      <c r="K5" s="28"/>
      <c r="L5" s="28"/>
      <c r="M5" s="28"/>
      <c r="N5" s="28"/>
      <c r="O5" s="28"/>
      <c r="P5" s="28"/>
      <c r="Q5" s="28"/>
      <c r="R5" s="29" t="s">
        <v>47</v>
      </c>
      <c r="S5" s="29"/>
    </row>
    <row r="6" spans="2:19" ht="14.4" customHeight="1" x14ac:dyDescent="0.3">
      <c r="B6" s="9">
        <v>2</v>
      </c>
      <c r="C6" s="24"/>
      <c r="D6" s="24"/>
      <c r="E6" s="24"/>
      <c r="F6" s="26"/>
      <c r="G6" s="6">
        <v>62.9</v>
      </c>
      <c r="H6" s="20">
        <f t="shared" ref="H6:H9" si="0" xml:space="preserve"> G6*1.95</f>
        <v>122.655</v>
      </c>
      <c r="I6" s="27" t="s">
        <v>68</v>
      </c>
      <c r="J6" s="28"/>
      <c r="K6" s="28"/>
      <c r="L6" s="28"/>
      <c r="M6" s="28"/>
      <c r="N6" s="28"/>
      <c r="O6" s="28"/>
      <c r="P6" s="28"/>
      <c r="Q6" s="28"/>
      <c r="R6" s="29" t="s">
        <v>47</v>
      </c>
      <c r="S6" s="29"/>
    </row>
    <row r="7" spans="2:19" x14ac:dyDescent="0.3">
      <c r="B7" s="9">
        <v>3</v>
      </c>
      <c r="C7" s="24" t="s">
        <v>13</v>
      </c>
      <c r="D7" s="24"/>
      <c r="E7" s="24"/>
      <c r="F7" s="25">
        <v>1</v>
      </c>
      <c r="G7" s="6">
        <v>39.9</v>
      </c>
      <c r="H7" s="20">
        <f t="shared" si="0"/>
        <v>77.804999999999993</v>
      </c>
      <c r="I7" s="27" t="s">
        <v>70</v>
      </c>
      <c r="J7" s="28"/>
      <c r="K7" s="28"/>
      <c r="L7" s="28"/>
      <c r="M7" s="28"/>
      <c r="N7" s="28"/>
      <c r="O7" s="28"/>
      <c r="P7" s="28"/>
      <c r="Q7" s="28"/>
      <c r="R7" s="29" t="s">
        <v>47</v>
      </c>
      <c r="S7" s="29"/>
    </row>
    <row r="8" spans="2:19" x14ac:dyDescent="0.3">
      <c r="B8" s="9">
        <v>4</v>
      </c>
      <c r="C8" s="24"/>
      <c r="D8" s="24"/>
      <c r="E8" s="24"/>
      <c r="F8" s="26"/>
      <c r="G8" s="6">
        <f>61.74 / 2</f>
        <v>30.87</v>
      </c>
      <c r="H8" s="20">
        <v>61.74</v>
      </c>
      <c r="I8" s="27" t="s">
        <v>15</v>
      </c>
      <c r="J8" s="28"/>
      <c r="K8" s="28"/>
      <c r="L8" s="28"/>
      <c r="M8" s="28"/>
      <c r="N8" s="28"/>
      <c r="O8" s="28"/>
      <c r="P8" s="28"/>
      <c r="Q8" s="28"/>
      <c r="R8" s="29" t="s">
        <v>47</v>
      </c>
      <c r="S8" s="29"/>
    </row>
    <row r="9" spans="2:19" x14ac:dyDescent="0.3">
      <c r="B9" s="9">
        <v>5</v>
      </c>
      <c r="C9" s="24" t="s">
        <v>16</v>
      </c>
      <c r="D9" s="24"/>
      <c r="E9" s="24"/>
      <c r="F9" s="25">
        <v>2</v>
      </c>
      <c r="G9" s="20">
        <v>14.03</v>
      </c>
      <c r="H9" s="20">
        <f t="shared" si="0"/>
        <v>27.358499999999999</v>
      </c>
      <c r="I9" s="27" t="s">
        <v>17</v>
      </c>
      <c r="J9" s="28"/>
      <c r="K9" s="28"/>
      <c r="L9" s="28"/>
      <c r="M9" s="28"/>
      <c r="N9" s="28"/>
      <c r="O9" s="28"/>
      <c r="P9" s="28"/>
      <c r="Q9" s="28"/>
      <c r="R9" s="29" t="s">
        <v>47</v>
      </c>
      <c r="S9" s="29"/>
    </row>
    <row r="10" spans="2:19" x14ac:dyDescent="0.3">
      <c r="B10" s="9">
        <v>6</v>
      </c>
      <c r="C10" s="24"/>
      <c r="D10" s="24"/>
      <c r="E10" s="24"/>
      <c r="F10" s="26"/>
      <c r="G10" s="6">
        <f>H10/1.95</f>
        <v>13.569230769230771</v>
      </c>
      <c r="H10" s="20">
        <v>26.46</v>
      </c>
      <c r="I10" s="27" t="s">
        <v>18</v>
      </c>
      <c r="J10" s="28"/>
      <c r="K10" s="28"/>
      <c r="L10" s="28"/>
      <c r="M10" s="28"/>
      <c r="N10" s="28"/>
      <c r="O10" s="28"/>
      <c r="P10" s="28"/>
      <c r="Q10" s="28"/>
      <c r="R10" s="29" t="s">
        <v>47</v>
      </c>
      <c r="S10" s="29"/>
    </row>
    <row r="11" spans="2:19" x14ac:dyDescent="0.3">
      <c r="B11" s="9">
        <v>7</v>
      </c>
      <c r="C11" s="24" t="s">
        <v>73</v>
      </c>
      <c r="D11" s="24"/>
      <c r="E11" s="24"/>
      <c r="F11" s="25">
        <v>1</v>
      </c>
      <c r="G11" s="6">
        <f>H11/1.95</f>
        <v>50.97948717948718</v>
      </c>
      <c r="H11" s="20">
        <v>99.41</v>
      </c>
      <c r="I11" s="27" t="s">
        <v>42</v>
      </c>
      <c r="J11" s="28"/>
      <c r="K11" s="28"/>
      <c r="L11" s="28"/>
      <c r="M11" s="28"/>
      <c r="N11" s="28"/>
      <c r="O11" s="28"/>
      <c r="P11" s="28"/>
      <c r="Q11" s="28"/>
      <c r="R11" s="29" t="s">
        <v>47</v>
      </c>
      <c r="S11" s="29"/>
    </row>
    <row r="12" spans="2:19" x14ac:dyDescent="0.3">
      <c r="B12" s="9">
        <v>8</v>
      </c>
      <c r="C12" s="24"/>
      <c r="D12" s="24"/>
      <c r="E12" s="24"/>
      <c r="F12" s="26"/>
      <c r="G12" s="6">
        <f>H12/1.95</f>
        <v>49.261538461538464</v>
      </c>
      <c r="H12" s="20">
        <v>96.06</v>
      </c>
      <c r="I12" s="30" t="s">
        <v>71</v>
      </c>
      <c r="J12" s="30"/>
      <c r="K12" s="30"/>
      <c r="L12" s="30"/>
      <c r="M12" s="30"/>
      <c r="N12" s="30"/>
      <c r="O12" s="30"/>
      <c r="P12" s="30"/>
      <c r="Q12" s="30"/>
      <c r="R12" s="29" t="s">
        <v>47</v>
      </c>
      <c r="S12" s="29"/>
    </row>
  </sheetData>
  <mergeCells count="31">
    <mergeCell ref="R3:S4"/>
    <mergeCell ref="F3:F4"/>
    <mergeCell ref="C5:E6"/>
    <mergeCell ref="B3:B4"/>
    <mergeCell ref="C3:E4"/>
    <mergeCell ref="G3:H3"/>
    <mergeCell ref="I3:Q4"/>
    <mergeCell ref="R7:S7"/>
    <mergeCell ref="I8:Q8"/>
    <mergeCell ref="R8:S8"/>
    <mergeCell ref="F5:F6"/>
    <mergeCell ref="I5:Q5"/>
    <mergeCell ref="R5:S5"/>
    <mergeCell ref="I6:Q6"/>
    <mergeCell ref="R6:S6"/>
    <mergeCell ref="B2:S2"/>
    <mergeCell ref="C11:E12"/>
    <mergeCell ref="F11:F12"/>
    <mergeCell ref="I11:Q11"/>
    <mergeCell ref="R11:S11"/>
    <mergeCell ref="I12:Q12"/>
    <mergeCell ref="R12:S12"/>
    <mergeCell ref="C9:E10"/>
    <mergeCell ref="F9:F10"/>
    <mergeCell ref="I9:Q9"/>
    <mergeCell ref="R9:S9"/>
    <mergeCell ref="I10:Q10"/>
    <mergeCell ref="R10:S10"/>
    <mergeCell ref="C7:E8"/>
    <mergeCell ref="F7:F8"/>
    <mergeCell ref="I7:Q7"/>
  </mergeCells>
  <hyperlinks>
    <hyperlink ref="I7" r:id="rId1" xr:uid="{4835562A-740E-44BF-972E-7EE1336F2F12}"/>
    <hyperlink ref="I8" r:id="rId2" xr:uid="{1253BC12-3340-4C45-85EE-9F5745984BF6}"/>
    <hyperlink ref="I9" r:id="rId3" xr:uid="{FE049DAA-A2C1-41BC-9339-1CAFB1FD8733}"/>
    <hyperlink ref="I10" r:id="rId4" xr:uid="{5B9D5137-8E5C-4E79-BECE-1DC22045A466}"/>
    <hyperlink ref="I11" r:id="rId5" xr:uid="{D49B211A-7F18-4283-AD45-589E80AB5DE0}"/>
    <hyperlink ref="I12" r:id="rId6" xr:uid="{3210318C-9FF3-4760-96E3-1073438B4AF1}"/>
    <hyperlink ref="I5" r:id="rId7" xr:uid="{8B756AC3-1B1C-4EF2-988A-5AC7F0F652B1}"/>
    <hyperlink ref="I6" r:id="rId8" xr:uid="{4B92FE02-B3D1-4BFA-97F1-6A570E7F4701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B9D-3D94-4649-9B27-6954336A2F86}">
  <dimension ref="A3:T54"/>
  <sheetViews>
    <sheetView tabSelected="1" zoomScale="85" zoomScaleNormal="85" workbookViewId="0">
      <selection activeCell="O21" sqref="O21:T21"/>
    </sheetView>
  </sheetViews>
  <sheetFormatPr defaultRowHeight="14.4" x14ac:dyDescent="0.3"/>
  <cols>
    <col min="4" max="4" width="22.109375" customWidth="1"/>
    <col min="6" max="6" width="16.6640625" customWidth="1"/>
    <col min="7" max="7" width="11" customWidth="1"/>
    <col min="8" max="8" width="15.44140625" style="2" customWidth="1"/>
    <col min="9" max="9" width="14.88671875" customWidth="1"/>
    <col min="12" max="12" width="13.44140625" customWidth="1"/>
    <col min="13" max="13" width="15.5546875" customWidth="1"/>
  </cols>
  <sheetData>
    <row r="3" spans="1:20" x14ac:dyDescent="0.3">
      <c r="A3" s="31" t="s">
        <v>34</v>
      </c>
      <c r="B3" s="31" t="s">
        <v>0</v>
      </c>
      <c r="C3" s="31"/>
      <c r="D3" s="31"/>
      <c r="E3" s="31" t="s">
        <v>4</v>
      </c>
      <c r="F3" s="31"/>
      <c r="G3" s="31"/>
      <c r="H3" s="31" t="s">
        <v>6</v>
      </c>
      <c r="I3" s="31"/>
      <c r="J3" s="31" t="s">
        <v>8</v>
      </c>
      <c r="K3" s="31"/>
      <c r="L3" s="31"/>
      <c r="M3" s="31"/>
      <c r="N3" s="31"/>
      <c r="O3" s="31"/>
      <c r="P3" s="31"/>
      <c r="Q3" s="31"/>
      <c r="R3" s="31"/>
      <c r="S3" s="32" t="s">
        <v>45</v>
      </c>
      <c r="T3" s="32"/>
    </row>
    <row r="4" spans="1:20" x14ac:dyDescent="0.3">
      <c r="A4" s="31"/>
      <c r="B4" s="31"/>
      <c r="C4" s="31"/>
      <c r="D4" s="31"/>
      <c r="E4" s="14" t="s">
        <v>1</v>
      </c>
      <c r="F4" s="14" t="s">
        <v>2</v>
      </c>
      <c r="G4" s="14" t="s">
        <v>3</v>
      </c>
      <c r="H4" s="16" t="s">
        <v>11</v>
      </c>
      <c r="I4" s="14" t="s">
        <v>7</v>
      </c>
      <c r="J4" s="31"/>
      <c r="K4" s="31"/>
      <c r="L4" s="31"/>
      <c r="M4" s="31"/>
      <c r="N4" s="31"/>
      <c r="O4" s="31"/>
      <c r="P4" s="31"/>
      <c r="Q4" s="31"/>
      <c r="R4" s="31"/>
      <c r="S4" s="32"/>
      <c r="T4" s="32"/>
    </row>
    <row r="5" spans="1:20" ht="14.4" customHeight="1" x14ac:dyDescent="0.3">
      <c r="A5" s="9">
        <v>1</v>
      </c>
      <c r="B5" s="24" t="s">
        <v>5</v>
      </c>
      <c r="C5" s="24"/>
      <c r="D5" s="24"/>
      <c r="E5" s="36">
        <v>5</v>
      </c>
      <c r="F5" s="36">
        <v>1800</v>
      </c>
      <c r="G5" s="36">
        <f xml:space="preserve"> E5*F5/1000</f>
        <v>9</v>
      </c>
      <c r="H5" s="6">
        <v>69</v>
      </c>
      <c r="I5" s="15">
        <f xml:space="preserve"> H5*1.95</f>
        <v>134.54999999999998</v>
      </c>
      <c r="J5" s="27" t="s">
        <v>9</v>
      </c>
      <c r="K5" s="28"/>
      <c r="L5" s="28"/>
      <c r="M5" s="28"/>
      <c r="N5" s="28"/>
      <c r="O5" s="28"/>
      <c r="P5" s="28"/>
      <c r="Q5" s="28"/>
      <c r="R5" s="28"/>
      <c r="S5" s="41" t="s">
        <v>46</v>
      </c>
      <c r="T5" s="41"/>
    </row>
    <row r="6" spans="1:20" x14ac:dyDescent="0.3">
      <c r="A6" s="9">
        <v>2</v>
      </c>
      <c r="B6" s="24" t="s">
        <v>10</v>
      </c>
      <c r="C6" s="24"/>
      <c r="D6" s="24"/>
      <c r="E6" s="36"/>
      <c r="F6" s="36"/>
      <c r="G6" s="36"/>
      <c r="H6" s="6">
        <v>46</v>
      </c>
      <c r="I6" s="15">
        <f t="shared" ref="I6:I16" si="0" xml:space="preserve"> H6*1.95</f>
        <v>89.7</v>
      </c>
      <c r="J6" s="27" t="s">
        <v>12</v>
      </c>
      <c r="K6" s="28"/>
      <c r="L6" s="28"/>
      <c r="M6" s="28"/>
      <c r="N6" s="28"/>
      <c r="O6" s="28"/>
      <c r="P6" s="28"/>
      <c r="Q6" s="28"/>
      <c r="R6" s="28"/>
      <c r="S6" s="41" t="s">
        <v>46</v>
      </c>
      <c r="T6" s="41"/>
    </row>
    <row r="7" spans="1:20" x14ac:dyDescent="0.3">
      <c r="A7" s="9">
        <v>3</v>
      </c>
      <c r="B7" s="28" t="s">
        <v>13</v>
      </c>
      <c r="C7" s="28"/>
      <c r="D7" s="28"/>
      <c r="E7" s="36">
        <v>12</v>
      </c>
      <c r="F7" s="36">
        <v>0</v>
      </c>
      <c r="G7" s="36">
        <f t="shared" ref="G7" si="1" xml:space="preserve"> E7*F7/1000</f>
        <v>0</v>
      </c>
      <c r="H7" s="6">
        <v>32.18</v>
      </c>
      <c r="I7" s="15">
        <f t="shared" si="0"/>
        <v>62.750999999999998</v>
      </c>
      <c r="J7" s="27" t="s">
        <v>14</v>
      </c>
      <c r="K7" s="28"/>
      <c r="L7" s="28"/>
      <c r="M7" s="28"/>
      <c r="N7" s="28"/>
      <c r="O7" s="28"/>
      <c r="P7" s="28"/>
      <c r="Q7" s="28"/>
      <c r="R7" s="28"/>
      <c r="S7" s="41" t="s">
        <v>46</v>
      </c>
      <c r="T7" s="41"/>
    </row>
    <row r="8" spans="1:20" x14ac:dyDescent="0.3">
      <c r="A8" s="9">
        <v>4</v>
      </c>
      <c r="B8" s="28"/>
      <c r="C8" s="28"/>
      <c r="D8" s="28"/>
      <c r="E8" s="36"/>
      <c r="F8" s="36"/>
      <c r="G8" s="36"/>
      <c r="H8" s="6">
        <f>61.74 / 2</f>
        <v>30.87</v>
      </c>
      <c r="I8" s="15">
        <v>61.74</v>
      </c>
      <c r="J8" s="27" t="s">
        <v>15</v>
      </c>
      <c r="K8" s="28"/>
      <c r="L8" s="28"/>
      <c r="M8" s="28"/>
      <c r="N8" s="28"/>
      <c r="O8" s="28"/>
      <c r="P8" s="28"/>
      <c r="Q8" s="28"/>
      <c r="R8" s="28"/>
      <c r="S8" s="29" t="s">
        <v>47</v>
      </c>
      <c r="T8" s="29"/>
    </row>
    <row r="9" spans="1:20" x14ac:dyDescent="0.3">
      <c r="A9" s="9">
        <v>5</v>
      </c>
      <c r="B9" s="28" t="s">
        <v>16</v>
      </c>
      <c r="C9" s="28"/>
      <c r="D9" s="28"/>
      <c r="E9" s="36">
        <v>3.3</v>
      </c>
      <c r="F9" s="36">
        <v>300</v>
      </c>
      <c r="G9" s="36">
        <f t="shared" ref="G9:G13" si="2" xml:space="preserve"> E9*F9/1000</f>
        <v>0.99</v>
      </c>
      <c r="H9" s="15">
        <v>14.03</v>
      </c>
      <c r="I9" s="15">
        <f t="shared" si="0"/>
        <v>27.358499999999999</v>
      </c>
      <c r="J9" s="27" t="s">
        <v>17</v>
      </c>
      <c r="K9" s="28"/>
      <c r="L9" s="28"/>
      <c r="M9" s="28"/>
      <c r="N9" s="28"/>
      <c r="O9" s="28"/>
      <c r="P9" s="28"/>
      <c r="Q9" s="28"/>
      <c r="R9" s="28"/>
      <c r="S9" s="29" t="s">
        <v>47</v>
      </c>
      <c r="T9" s="29"/>
    </row>
    <row r="10" spans="1:20" x14ac:dyDescent="0.3">
      <c r="A10" s="9">
        <v>6</v>
      </c>
      <c r="B10" s="28"/>
      <c r="C10" s="28"/>
      <c r="D10" s="28"/>
      <c r="E10" s="36"/>
      <c r="F10" s="36"/>
      <c r="G10" s="36"/>
      <c r="H10" s="6">
        <f>I10/1.95</f>
        <v>13.569230769230771</v>
      </c>
      <c r="I10" s="15">
        <v>26.46</v>
      </c>
      <c r="J10" s="27" t="s">
        <v>18</v>
      </c>
      <c r="K10" s="28"/>
      <c r="L10" s="28"/>
      <c r="M10" s="28"/>
      <c r="N10" s="28"/>
      <c r="O10" s="28"/>
      <c r="P10" s="28"/>
      <c r="Q10" s="28"/>
      <c r="R10" s="28"/>
      <c r="S10" s="29" t="s">
        <v>47</v>
      </c>
      <c r="T10" s="29"/>
    </row>
    <row r="11" spans="1:20" x14ac:dyDescent="0.3">
      <c r="A11" s="9">
        <v>7</v>
      </c>
      <c r="B11" s="24" t="s">
        <v>43</v>
      </c>
      <c r="C11" s="24"/>
      <c r="D11" s="24"/>
      <c r="E11" s="36">
        <v>5.0999999999999996</v>
      </c>
      <c r="F11" s="36">
        <v>850</v>
      </c>
      <c r="G11" s="36">
        <f t="shared" si="2"/>
        <v>4.335</v>
      </c>
      <c r="H11" s="6">
        <f>I11/1.95</f>
        <v>75.169230769230779</v>
      </c>
      <c r="I11" s="15">
        <v>146.58000000000001</v>
      </c>
      <c r="J11" s="27" t="s">
        <v>19</v>
      </c>
      <c r="K11" s="28"/>
      <c r="L11" s="28"/>
      <c r="M11" s="28"/>
      <c r="N11" s="28"/>
      <c r="O11" s="28"/>
      <c r="P11" s="28"/>
      <c r="Q11" s="28"/>
      <c r="R11" s="28"/>
      <c r="S11" s="29" t="s">
        <v>47</v>
      </c>
      <c r="T11" s="29"/>
    </row>
    <row r="12" spans="1:20" x14ac:dyDescent="0.3">
      <c r="A12" s="9">
        <v>8</v>
      </c>
      <c r="B12" s="24"/>
      <c r="C12" s="24"/>
      <c r="D12" s="24"/>
      <c r="E12" s="36"/>
      <c r="F12" s="36"/>
      <c r="G12" s="36"/>
      <c r="H12" s="6">
        <f>I12/1.95</f>
        <v>49.261538461538464</v>
      </c>
      <c r="I12" s="15">
        <v>96.06</v>
      </c>
      <c r="J12" s="30" t="s">
        <v>60</v>
      </c>
      <c r="K12" s="30"/>
      <c r="L12" s="30"/>
      <c r="M12" s="30"/>
      <c r="N12" s="30"/>
      <c r="O12" s="30"/>
      <c r="P12" s="30"/>
      <c r="Q12" s="30"/>
      <c r="R12" s="30"/>
      <c r="S12" s="41" t="s">
        <v>46</v>
      </c>
      <c r="T12" s="41"/>
    </row>
    <row r="13" spans="1:20" x14ac:dyDescent="0.3">
      <c r="A13" s="9">
        <v>9</v>
      </c>
      <c r="B13" s="28" t="s">
        <v>20</v>
      </c>
      <c r="C13" s="28"/>
      <c r="D13" s="28"/>
      <c r="E13" s="36">
        <v>0</v>
      </c>
      <c r="F13" s="36">
        <v>0</v>
      </c>
      <c r="G13" s="36">
        <f t="shared" si="2"/>
        <v>0</v>
      </c>
      <c r="H13" s="6">
        <f>I13/1.95</f>
        <v>3.025641025641026</v>
      </c>
      <c r="I13" s="15">
        <v>5.9</v>
      </c>
      <c r="J13" s="27" t="s">
        <v>21</v>
      </c>
      <c r="K13" s="28"/>
      <c r="L13" s="28"/>
      <c r="M13" s="28"/>
      <c r="N13" s="28"/>
      <c r="O13" s="28"/>
      <c r="P13" s="28"/>
      <c r="Q13" s="28"/>
      <c r="R13" s="28"/>
      <c r="S13" s="29" t="s">
        <v>47</v>
      </c>
      <c r="T13" s="29"/>
    </row>
    <row r="14" spans="1:20" x14ac:dyDescent="0.3">
      <c r="A14" s="9">
        <v>10</v>
      </c>
      <c r="B14" s="28"/>
      <c r="C14" s="28"/>
      <c r="D14" s="28"/>
      <c r="E14" s="36"/>
      <c r="F14" s="36"/>
      <c r="G14" s="36"/>
      <c r="H14" s="6">
        <f>I14/1.95</f>
        <v>1.4871794871794872</v>
      </c>
      <c r="I14" s="15">
        <v>2.9</v>
      </c>
      <c r="J14" s="27" t="s">
        <v>22</v>
      </c>
      <c r="K14" s="28"/>
      <c r="L14" s="28"/>
      <c r="M14" s="28"/>
      <c r="N14" s="28"/>
      <c r="O14" s="28"/>
      <c r="P14" s="28"/>
      <c r="Q14" s="28"/>
      <c r="R14" s="28"/>
      <c r="S14" s="29" t="s">
        <v>47</v>
      </c>
      <c r="T14" s="29"/>
    </row>
    <row r="15" spans="1:20" x14ac:dyDescent="0.3">
      <c r="A15" s="9">
        <v>11</v>
      </c>
      <c r="B15" s="28" t="s">
        <v>23</v>
      </c>
      <c r="C15" s="28"/>
      <c r="D15" s="28"/>
      <c r="E15" s="36" t="s">
        <v>24</v>
      </c>
      <c r="F15" s="36" t="s">
        <v>24</v>
      </c>
      <c r="G15" s="36" t="s">
        <v>24</v>
      </c>
      <c r="H15" s="6">
        <v>3.68</v>
      </c>
      <c r="I15" s="15">
        <f t="shared" si="0"/>
        <v>7.1760000000000002</v>
      </c>
      <c r="J15" s="27" t="s">
        <v>26</v>
      </c>
      <c r="K15" s="28"/>
      <c r="L15" s="28"/>
      <c r="M15" s="28"/>
      <c r="N15" s="28"/>
      <c r="O15" s="28"/>
      <c r="P15" s="28"/>
      <c r="Q15" s="28"/>
      <c r="R15" s="28"/>
      <c r="S15" s="29" t="s">
        <v>47</v>
      </c>
      <c r="T15" s="29"/>
    </row>
    <row r="16" spans="1:20" x14ac:dyDescent="0.3">
      <c r="A16" s="9">
        <v>12</v>
      </c>
      <c r="B16" s="28"/>
      <c r="C16" s="28"/>
      <c r="D16" s="28"/>
      <c r="E16" s="36"/>
      <c r="F16" s="36"/>
      <c r="G16" s="36"/>
      <c r="H16" s="6">
        <v>7.73</v>
      </c>
      <c r="I16" s="15">
        <f t="shared" si="0"/>
        <v>15.073500000000001</v>
      </c>
      <c r="J16" s="27" t="s">
        <v>25</v>
      </c>
      <c r="K16" s="28"/>
      <c r="L16" s="28"/>
      <c r="M16" s="28"/>
      <c r="N16" s="28"/>
      <c r="O16" s="28"/>
      <c r="P16" s="28"/>
      <c r="Q16" s="28"/>
      <c r="R16" s="28"/>
      <c r="S16" s="29" t="s">
        <v>47</v>
      </c>
      <c r="T16" s="29"/>
    </row>
    <row r="17" spans="1:20" x14ac:dyDescent="0.3">
      <c r="A17" s="10"/>
      <c r="B17" s="31" t="s">
        <v>27</v>
      </c>
      <c r="C17" s="31"/>
      <c r="D17" s="31"/>
      <c r="E17" s="13" t="s">
        <v>24</v>
      </c>
      <c r="F17" s="13">
        <f>SUM(F5:F14)</f>
        <v>2950</v>
      </c>
      <c r="G17" s="13">
        <f>SUM(G5:G14)</f>
        <v>14.324999999999999</v>
      </c>
      <c r="H17" s="39" t="s">
        <v>24</v>
      </c>
      <c r="I17" s="39"/>
      <c r="J17" s="28" t="s">
        <v>39</v>
      </c>
      <c r="K17" s="28"/>
      <c r="L17" s="28"/>
      <c r="M17" s="28"/>
      <c r="N17" s="28"/>
      <c r="O17" s="28"/>
      <c r="P17" s="28"/>
      <c r="Q17" s="28"/>
      <c r="R17" s="28"/>
      <c r="S17" s="42" t="s">
        <v>39</v>
      </c>
      <c r="T17" s="42"/>
    </row>
    <row r="18" spans="1:20" x14ac:dyDescent="0.3">
      <c r="B18" s="38"/>
      <c r="C18" s="38"/>
      <c r="D18" s="38"/>
      <c r="E18" s="4"/>
      <c r="F18" s="4"/>
      <c r="G18" s="4"/>
      <c r="H18" s="3"/>
      <c r="I18" s="1"/>
      <c r="J18" s="11"/>
      <c r="K18" s="11"/>
      <c r="L18" s="11"/>
      <c r="M18" s="11"/>
      <c r="N18" s="11"/>
      <c r="O18" s="11"/>
      <c r="P18" s="11"/>
      <c r="Q18" s="11"/>
      <c r="R18" s="11"/>
    </row>
    <row r="19" spans="1:20" x14ac:dyDescent="0.3">
      <c r="B19" s="31" t="s">
        <v>29</v>
      </c>
      <c r="C19" s="31"/>
      <c r="D19" s="31"/>
      <c r="E19" s="4"/>
      <c r="F19" s="35" t="s">
        <v>41</v>
      </c>
      <c r="G19" s="35"/>
      <c r="H19" s="35"/>
      <c r="I19" s="35"/>
      <c r="J19" s="11"/>
      <c r="K19" s="31" t="s">
        <v>61</v>
      </c>
      <c r="L19" s="31"/>
      <c r="M19" s="31"/>
      <c r="N19" s="31"/>
      <c r="O19" s="31"/>
      <c r="P19" s="31"/>
      <c r="Q19" s="31"/>
      <c r="R19" s="31"/>
      <c r="S19" s="31"/>
      <c r="T19" s="31"/>
    </row>
    <row r="20" spans="1:20" x14ac:dyDescent="0.3">
      <c r="B20" s="40" t="s">
        <v>28</v>
      </c>
      <c r="C20" s="40"/>
      <c r="D20" s="40"/>
      <c r="E20" s="4"/>
      <c r="F20" s="35" t="s">
        <v>0</v>
      </c>
      <c r="G20" s="35"/>
      <c r="H20" s="8" t="s">
        <v>33</v>
      </c>
      <c r="I20" s="5" t="s">
        <v>34</v>
      </c>
      <c r="J20" s="11"/>
      <c r="K20" s="31" t="s">
        <v>0</v>
      </c>
      <c r="L20" s="31"/>
      <c r="M20" s="31" t="s">
        <v>33</v>
      </c>
      <c r="N20" s="31"/>
      <c r="O20" s="31" t="s">
        <v>8</v>
      </c>
      <c r="P20" s="31"/>
      <c r="Q20" s="31"/>
      <c r="R20" s="31"/>
      <c r="S20" s="31"/>
      <c r="T20" s="31"/>
    </row>
    <row r="21" spans="1:20" ht="14.4" customHeight="1" x14ac:dyDescent="0.3">
      <c r="B21" s="37" t="s">
        <v>30</v>
      </c>
      <c r="C21" s="37"/>
      <c r="D21" s="37"/>
      <c r="E21" s="4"/>
      <c r="F21" s="36" t="s">
        <v>35</v>
      </c>
      <c r="G21" s="36"/>
      <c r="H21" s="6">
        <v>134.55000000000001</v>
      </c>
      <c r="I21" s="7">
        <v>1</v>
      </c>
      <c r="J21" s="11"/>
      <c r="K21" s="28" t="s">
        <v>63</v>
      </c>
      <c r="L21" s="28"/>
      <c r="M21" s="28">
        <v>22.91</v>
      </c>
      <c r="N21" s="28"/>
      <c r="O21" s="27" t="s">
        <v>62</v>
      </c>
      <c r="P21" s="28"/>
      <c r="Q21" s="28"/>
      <c r="R21" s="28"/>
      <c r="S21" s="28"/>
      <c r="T21" s="28"/>
    </row>
    <row r="22" spans="1:20" x14ac:dyDescent="0.3">
      <c r="B22" s="37"/>
      <c r="C22" s="37"/>
      <c r="D22" s="37"/>
      <c r="E22" s="4"/>
      <c r="F22" s="36" t="s">
        <v>36</v>
      </c>
      <c r="G22" s="36"/>
      <c r="H22" s="6">
        <v>61.74</v>
      </c>
      <c r="I22" s="7">
        <v>4</v>
      </c>
      <c r="J22" s="11"/>
      <c r="K22" s="11"/>
      <c r="L22" s="11"/>
      <c r="M22" s="11"/>
      <c r="N22" s="11"/>
      <c r="O22" s="11"/>
      <c r="P22" s="11"/>
      <c r="Q22" s="11"/>
      <c r="R22" s="11"/>
    </row>
    <row r="23" spans="1:20" x14ac:dyDescent="0.3">
      <c r="B23" s="37"/>
      <c r="C23" s="37"/>
      <c r="D23" s="37"/>
      <c r="E23" s="4"/>
      <c r="F23" s="36" t="s">
        <v>64</v>
      </c>
      <c r="G23" s="36"/>
      <c r="H23" s="6">
        <f>14.03 * 2</f>
        <v>28.06</v>
      </c>
      <c r="I23" s="7">
        <v>5</v>
      </c>
      <c r="J23" s="11"/>
      <c r="K23" s="11"/>
      <c r="L23" s="11"/>
      <c r="M23" s="11"/>
      <c r="N23" s="11"/>
      <c r="O23" s="11"/>
      <c r="P23" s="11"/>
      <c r="Q23" s="11"/>
      <c r="R23" s="11"/>
    </row>
    <row r="24" spans="1:20" ht="14.4" customHeight="1" x14ac:dyDescent="0.3">
      <c r="B24" s="37" t="s">
        <v>31</v>
      </c>
      <c r="C24" s="37"/>
      <c r="D24" s="37"/>
      <c r="E24" s="4"/>
      <c r="F24" s="36" t="s">
        <v>44</v>
      </c>
      <c r="G24" s="36"/>
      <c r="H24" s="6">
        <v>96.06</v>
      </c>
      <c r="I24" s="7">
        <v>7</v>
      </c>
      <c r="J24" s="11"/>
      <c r="K24" s="11"/>
      <c r="L24" s="11"/>
      <c r="M24" s="11"/>
      <c r="N24" s="11"/>
      <c r="O24" s="11"/>
      <c r="P24" s="11"/>
      <c r="Q24" s="11"/>
      <c r="R24" s="11"/>
    </row>
    <row r="25" spans="1:20" x14ac:dyDescent="0.3">
      <c r="B25" s="37"/>
      <c r="C25" s="37"/>
      <c r="D25" s="37"/>
      <c r="E25" s="4"/>
      <c r="F25" s="36" t="s">
        <v>37</v>
      </c>
      <c r="G25" s="36"/>
      <c r="H25" s="6">
        <v>5.9</v>
      </c>
      <c r="I25" s="7">
        <v>9</v>
      </c>
      <c r="J25" s="11"/>
      <c r="K25" s="11"/>
      <c r="L25" s="11"/>
      <c r="M25" s="11"/>
      <c r="N25" s="11"/>
      <c r="O25" s="11"/>
      <c r="P25" s="11"/>
      <c r="Q25" s="11"/>
      <c r="R25" s="11"/>
    </row>
    <row r="26" spans="1:20" x14ac:dyDescent="0.3">
      <c r="B26" s="37"/>
      <c r="C26" s="37"/>
      <c r="D26" s="37"/>
      <c r="E26" s="4"/>
      <c r="F26" s="36" t="s">
        <v>38</v>
      </c>
      <c r="G26" s="36"/>
      <c r="H26" s="6">
        <v>7.17</v>
      </c>
      <c r="I26" s="7">
        <v>11</v>
      </c>
      <c r="J26" s="11"/>
      <c r="K26" s="11"/>
      <c r="L26" s="11"/>
      <c r="M26" s="11"/>
      <c r="N26" s="11"/>
      <c r="O26" s="11"/>
      <c r="P26" s="11"/>
      <c r="Q26" s="11"/>
      <c r="R26" s="11"/>
    </row>
    <row r="27" spans="1:20" x14ac:dyDescent="0.3">
      <c r="B27" s="37"/>
      <c r="C27" s="37"/>
      <c r="D27" s="37"/>
      <c r="E27" s="4"/>
      <c r="F27" s="35" t="s">
        <v>27</v>
      </c>
      <c r="G27" s="35"/>
      <c r="H27" s="6">
        <f>SUM(H21:H26)</f>
        <v>333.48</v>
      </c>
      <c r="I27" s="7" t="s">
        <v>39</v>
      </c>
    </row>
    <row r="28" spans="1:20" x14ac:dyDescent="0.3">
      <c r="B28" s="37"/>
      <c r="C28" s="37"/>
      <c r="D28" s="37"/>
      <c r="E28" s="4"/>
      <c r="F28" s="4"/>
      <c r="G28" s="4"/>
      <c r="H28" s="3"/>
      <c r="I28" s="1"/>
    </row>
    <row r="29" spans="1:20" x14ac:dyDescent="0.3">
      <c r="B29" s="37"/>
      <c r="C29" s="37"/>
      <c r="D29" s="37"/>
      <c r="E29" s="4"/>
      <c r="F29" s="35" t="s">
        <v>66</v>
      </c>
      <c r="G29" s="35"/>
      <c r="H29" s="35"/>
      <c r="I29" s="35"/>
    </row>
    <row r="30" spans="1:20" x14ac:dyDescent="0.3">
      <c r="B30" s="37"/>
      <c r="C30" s="37"/>
      <c r="D30" s="37"/>
      <c r="E30" s="4"/>
      <c r="F30" s="35" t="s">
        <v>0</v>
      </c>
      <c r="G30" s="35"/>
      <c r="H30" s="8" t="s">
        <v>33</v>
      </c>
      <c r="I30" s="5" t="s">
        <v>34</v>
      </c>
    </row>
    <row r="31" spans="1:20" x14ac:dyDescent="0.3">
      <c r="B31" s="37"/>
      <c r="C31" s="37"/>
      <c r="D31" s="37"/>
      <c r="E31" s="4"/>
      <c r="F31" s="36" t="s">
        <v>40</v>
      </c>
      <c r="G31" s="36"/>
      <c r="H31" s="6">
        <v>89.7</v>
      </c>
      <c r="I31" s="7">
        <v>1</v>
      </c>
    </row>
    <row r="32" spans="1:20" x14ac:dyDescent="0.3">
      <c r="B32" s="37"/>
      <c r="C32" s="37"/>
      <c r="D32" s="37"/>
      <c r="E32" s="4"/>
      <c r="F32" s="36" t="s">
        <v>36</v>
      </c>
      <c r="G32" s="36"/>
      <c r="H32" s="6">
        <v>61.74</v>
      </c>
      <c r="I32" s="7">
        <v>4</v>
      </c>
    </row>
    <row r="33" spans="2:18" x14ac:dyDescent="0.3">
      <c r="B33" s="37"/>
      <c r="C33" s="37"/>
      <c r="D33" s="37"/>
      <c r="E33" s="4"/>
      <c r="F33" s="36" t="s">
        <v>64</v>
      </c>
      <c r="G33" s="36"/>
      <c r="H33" s="6">
        <f xml:space="preserve"> 14.03 * 2</f>
        <v>28.06</v>
      </c>
      <c r="I33" s="7">
        <v>5</v>
      </c>
    </row>
    <row r="34" spans="2:18" x14ac:dyDescent="0.3">
      <c r="B34" s="37"/>
      <c r="C34" s="37"/>
      <c r="D34" s="37"/>
      <c r="E34" s="4"/>
      <c r="F34" s="36" t="s">
        <v>44</v>
      </c>
      <c r="G34" s="36"/>
      <c r="H34" s="6">
        <v>98.65</v>
      </c>
      <c r="I34" s="7">
        <v>7</v>
      </c>
    </row>
    <row r="35" spans="2:18" ht="14.4" customHeight="1" x14ac:dyDescent="0.3">
      <c r="B35" s="37" t="s">
        <v>32</v>
      </c>
      <c r="C35" s="37"/>
      <c r="D35" s="37"/>
      <c r="E35" s="4"/>
      <c r="F35" s="36" t="s">
        <v>37</v>
      </c>
      <c r="G35" s="36"/>
      <c r="H35" s="6">
        <v>5.9</v>
      </c>
      <c r="I35" s="7">
        <v>9</v>
      </c>
    </row>
    <row r="36" spans="2:18" x14ac:dyDescent="0.3">
      <c r="B36" s="37"/>
      <c r="C36" s="37"/>
      <c r="D36" s="37"/>
      <c r="E36" s="4"/>
      <c r="F36" s="36" t="s">
        <v>38</v>
      </c>
      <c r="G36" s="36"/>
      <c r="H36" s="6">
        <v>7.17</v>
      </c>
      <c r="I36" s="7">
        <v>11</v>
      </c>
    </row>
    <row r="37" spans="2:18" x14ac:dyDescent="0.3">
      <c r="B37" s="37"/>
      <c r="C37" s="37"/>
      <c r="D37" s="37"/>
      <c r="E37" s="4"/>
      <c r="F37" s="35" t="s">
        <v>27</v>
      </c>
      <c r="G37" s="35"/>
      <c r="H37" s="6">
        <f>SUM(H31:H36, M21)</f>
        <v>314.13</v>
      </c>
      <c r="I37" s="7" t="s">
        <v>39</v>
      </c>
    </row>
    <row r="38" spans="2:18" x14ac:dyDescent="0.3">
      <c r="B38" s="37"/>
      <c r="C38" s="37"/>
      <c r="D38" s="37"/>
      <c r="E38" s="4"/>
      <c r="F38" s="4"/>
      <c r="G38" s="4"/>
      <c r="H38" s="3"/>
      <c r="I38" s="1"/>
    </row>
    <row r="39" spans="2:18" x14ac:dyDescent="0.3">
      <c r="B39" s="37"/>
      <c r="C39" s="37"/>
      <c r="D39" s="37"/>
      <c r="E39" s="4"/>
      <c r="G39" s="4"/>
      <c r="H39" s="3"/>
      <c r="I39" s="1"/>
    </row>
    <row r="40" spans="2:18" x14ac:dyDescent="0.3">
      <c r="B40" s="11"/>
      <c r="C40" s="11"/>
      <c r="D40" s="11"/>
      <c r="E40" s="4"/>
      <c r="F40" s="4"/>
      <c r="G40" s="4"/>
      <c r="H40" s="3"/>
      <c r="I40" s="1"/>
    </row>
    <row r="41" spans="2:18" x14ac:dyDescent="0.3">
      <c r="B41" s="11"/>
      <c r="C41" s="11"/>
      <c r="D41" s="11"/>
      <c r="E41" s="4"/>
      <c r="F41" s="4"/>
      <c r="G41" s="4"/>
      <c r="H41" s="3"/>
      <c r="I41" s="1"/>
      <c r="J41" s="11"/>
      <c r="K41" s="11"/>
      <c r="L41" s="11"/>
      <c r="M41" s="11"/>
      <c r="N41" s="11"/>
      <c r="O41" s="11"/>
      <c r="P41" s="11"/>
      <c r="Q41" s="11"/>
      <c r="R41" s="11"/>
    </row>
    <row r="42" spans="2:18" x14ac:dyDescent="0.3">
      <c r="B42" s="11"/>
      <c r="C42" s="11"/>
      <c r="D42" s="11"/>
      <c r="E42" s="4"/>
      <c r="F42" s="4"/>
      <c r="G42" s="4"/>
      <c r="H42" s="3"/>
      <c r="I42" s="1"/>
      <c r="J42" s="11"/>
      <c r="K42" s="11"/>
      <c r="L42" s="11"/>
      <c r="M42" s="11"/>
      <c r="N42" s="11"/>
      <c r="O42" s="11"/>
      <c r="P42" s="11"/>
      <c r="Q42" s="11"/>
      <c r="R42" s="11"/>
    </row>
    <row r="43" spans="2:18" x14ac:dyDescent="0.3">
      <c r="B43" s="11"/>
      <c r="C43" s="11"/>
      <c r="D43" s="11"/>
      <c r="E43" s="4"/>
      <c r="F43" s="4"/>
      <c r="G43" s="4"/>
      <c r="H43" s="3"/>
      <c r="I43" s="1"/>
      <c r="J43" s="11"/>
      <c r="K43" s="11"/>
      <c r="L43" s="11"/>
      <c r="M43" s="11"/>
      <c r="N43" s="11"/>
      <c r="O43" s="11"/>
      <c r="P43" s="11"/>
      <c r="Q43" s="11"/>
      <c r="R43" s="11"/>
    </row>
    <row r="44" spans="2:18" x14ac:dyDescent="0.3">
      <c r="B44" s="11"/>
      <c r="C44" s="11"/>
      <c r="D44" s="11"/>
      <c r="E44" s="4"/>
      <c r="F44" s="4"/>
      <c r="G44" s="4"/>
      <c r="H44" s="3"/>
      <c r="I44" s="1"/>
      <c r="J44" s="11"/>
      <c r="K44" s="11"/>
      <c r="L44" s="11"/>
      <c r="M44" s="11"/>
      <c r="N44" s="11"/>
      <c r="O44" s="11"/>
      <c r="P44" s="11"/>
      <c r="Q44" s="11"/>
      <c r="R44" s="11"/>
    </row>
    <row r="45" spans="2:18" x14ac:dyDescent="0.3">
      <c r="B45" s="11"/>
      <c r="C45" s="11"/>
      <c r="D45" s="11"/>
      <c r="E45" s="4"/>
      <c r="F45" s="4"/>
      <c r="G45" s="4"/>
      <c r="H45" s="3"/>
      <c r="I45" s="1"/>
      <c r="J45" s="11"/>
      <c r="K45" s="11"/>
      <c r="L45" s="11"/>
      <c r="M45" s="11"/>
      <c r="N45" s="11"/>
      <c r="O45" s="11"/>
      <c r="P45" s="11"/>
      <c r="Q45" s="11"/>
      <c r="R45" s="11"/>
    </row>
    <row r="46" spans="2:18" x14ac:dyDescent="0.3">
      <c r="B46" s="11"/>
      <c r="C46" s="11"/>
      <c r="D46" s="11"/>
      <c r="E46" s="4"/>
      <c r="F46" s="4"/>
      <c r="G46" s="4"/>
      <c r="H46" s="3"/>
      <c r="I46" s="1"/>
      <c r="J46" s="11"/>
      <c r="K46" s="11"/>
      <c r="L46" s="11"/>
      <c r="M46" s="11"/>
      <c r="N46" s="11"/>
      <c r="O46" s="11"/>
      <c r="P46" s="11"/>
      <c r="Q46" s="11"/>
      <c r="R46" s="11"/>
    </row>
    <row r="47" spans="2:18" x14ac:dyDescent="0.3">
      <c r="B47" s="11"/>
      <c r="C47" s="11"/>
      <c r="D47" s="11"/>
      <c r="E47" s="4"/>
      <c r="F47" s="4"/>
      <c r="G47" s="4"/>
      <c r="H47" s="3"/>
      <c r="I47" s="1"/>
      <c r="J47" s="11"/>
      <c r="K47" s="11"/>
      <c r="L47" s="11"/>
      <c r="M47" s="11"/>
      <c r="N47" s="11"/>
      <c r="O47" s="11"/>
      <c r="P47" s="11"/>
      <c r="Q47" s="11"/>
      <c r="R47" s="11"/>
    </row>
    <row r="48" spans="2:18" x14ac:dyDescent="0.3">
      <c r="B48" s="11"/>
      <c r="C48" s="11"/>
      <c r="D48" s="11"/>
      <c r="E48" s="4"/>
      <c r="F48" s="4"/>
      <c r="G48" s="4"/>
      <c r="H48" s="3"/>
      <c r="I48" s="1"/>
      <c r="J48" s="11"/>
      <c r="K48" s="11"/>
      <c r="L48" s="11"/>
      <c r="M48" s="11"/>
      <c r="N48" s="11"/>
      <c r="O48" s="11"/>
      <c r="P48" s="11"/>
      <c r="Q48" s="11"/>
      <c r="R48" s="11"/>
    </row>
    <row r="49" spans="2:18" x14ac:dyDescent="0.3">
      <c r="B49" s="11"/>
      <c r="C49" s="11"/>
      <c r="D49" s="11"/>
      <c r="E49" s="4"/>
      <c r="F49" s="4"/>
      <c r="G49" s="4"/>
      <c r="H49" s="3"/>
      <c r="I49" s="1"/>
      <c r="J49" s="11"/>
      <c r="K49" s="11"/>
      <c r="L49" s="11"/>
      <c r="M49" s="11"/>
      <c r="N49" s="11"/>
      <c r="O49" s="11"/>
      <c r="P49" s="11"/>
      <c r="Q49" s="11"/>
      <c r="R49" s="11"/>
    </row>
    <row r="50" spans="2:18" x14ac:dyDescent="0.3">
      <c r="B50" s="11"/>
      <c r="C50" s="11"/>
      <c r="D50" s="11"/>
      <c r="E50" s="4"/>
      <c r="F50" s="4"/>
      <c r="G50" s="4"/>
      <c r="H50" s="3"/>
      <c r="I50" s="1"/>
      <c r="J50" s="11"/>
      <c r="K50" s="11"/>
      <c r="L50" s="11"/>
      <c r="M50" s="11"/>
      <c r="N50" s="11"/>
      <c r="O50" s="11"/>
      <c r="P50" s="11"/>
      <c r="Q50" s="11"/>
      <c r="R50" s="11"/>
    </row>
    <row r="51" spans="2:18" x14ac:dyDescent="0.3">
      <c r="B51" s="11"/>
      <c r="C51" s="11"/>
      <c r="D51" s="11"/>
      <c r="E51" s="4"/>
      <c r="F51" s="4"/>
      <c r="G51" s="4"/>
      <c r="H51" s="3"/>
      <c r="I51" s="1"/>
      <c r="J51" s="11"/>
      <c r="K51" s="11"/>
      <c r="L51" s="11"/>
      <c r="M51" s="11"/>
      <c r="N51" s="11"/>
      <c r="O51" s="11"/>
      <c r="P51" s="11"/>
      <c r="Q51" s="11"/>
      <c r="R51" s="11"/>
    </row>
    <row r="52" spans="2:18" x14ac:dyDescent="0.3">
      <c r="B52" s="11"/>
      <c r="C52" s="11"/>
      <c r="D52" s="11"/>
      <c r="E52" s="4"/>
      <c r="F52" s="4"/>
      <c r="G52" s="4"/>
      <c r="H52" s="3"/>
      <c r="I52" s="1"/>
      <c r="J52" s="11"/>
      <c r="K52" s="11"/>
      <c r="L52" s="11"/>
      <c r="M52" s="11"/>
      <c r="N52" s="11"/>
      <c r="O52" s="11"/>
      <c r="P52" s="11"/>
      <c r="Q52" s="11"/>
      <c r="R52" s="11"/>
    </row>
    <row r="53" spans="2:18" x14ac:dyDescent="0.3">
      <c r="B53" s="11"/>
      <c r="C53" s="11"/>
      <c r="D53" s="11"/>
      <c r="E53" s="4"/>
      <c r="F53" s="4"/>
      <c r="G53" s="4"/>
      <c r="H53" s="3"/>
      <c r="I53" s="1"/>
      <c r="J53" s="11"/>
      <c r="K53" s="11"/>
      <c r="L53" s="11"/>
      <c r="M53" s="11"/>
      <c r="N53" s="11"/>
      <c r="O53" s="11"/>
      <c r="P53" s="11"/>
      <c r="Q53" s="11"/>
      <c r="R53" s="11"/>
    </row>
    <row r="54" spans="2:18" x14ac:dyDescent="0.3">
      <c r="B54" s="11"/>
      <c r="C54" s="11"/>
      <c r="D54" s="11"/>
    </row>
  </sheetData>
  <mergeCells count="90">
    <mergeCell ref="S14:T14"/>
    <mergeCell ref="S15:T15"/>
    <mergeCell ref="S16:T16"/>
    <mergeCell ref="S17:T17"/>
    <mergeCell ref="S9:T9"/>
    <mergeCell ref="S10:T10"/>
    <mergeCell ref="S11:T11"/>
    <mergeCell ref="S12:T12"/>
    <mergeCell ref="S13:T13"/>
    <mergeCell ref="S3:T4"/>
    <mergeCell ref="S5:T5"/>
    <mergeCell ref="S6:T6"/>
    <mergeCell ref="S7:T7"/>
    <mergeCell ref="S8:T8"/>
    <mergeCell ref="F37:G37"/>
    <mergeCell ref="F22:G22"/>
    <mergeCell ref="F23:G23"/>
    <mergeCell ref="F24:G24"/>
    <mergeCell ref="F25:G25"/>
    <mergeCell ref="F26:G26"/>
    <mergeCell ref="F27:G27"/>
    <mergeCell ref="F29:I29"/>
    <mergeCell ref="F30:G30"/>
    <mergeCell ref="F31:G31"/>
    <mergeCell ref="F32:G32"/>
    <mergeCell ref="F33:G33"/>
    <mergeCell ref="F34:G34"/>
    <mergeCell ref="F35:G35"/>
    <mergeCell ref="F36:G36"/>
    <mergeCell ref="A3:A4"/>
    <mergeCell ref="F21:G21"/>
    <mergeCell ref="E13:E14"/>
    <mergeCell ref="F13:F14"/>
    <mergeCell ref="G13:G14"/>
    <mergeCell ref="E9:E10"/>
    <mergeCell ref="F9:F10"/>
    <mergeCell ref="G9:G10"/>
    <mergeCell ref="G11:G12"/>
    <mergeCell ref="E11:E12"/>
    <mergeCell ref="F11:F12"/>
    <mergeCell ref="B5:D5"/>
    <mergeCell ref="B6:D6"/>
    <mergeCell ref="B3:D4"/>
    <mergeCell ref="B9:D10"/>
    <mergeCell ref="G7:G8"/>
    <mergeCell ref="J7:R7"/>
    <mergeCell ref="J8:R8"/>
    <mergeCell ref="J9:R9"/>
    <mergeCell ref="J10:R10"/>
    <mergeCell ref="J11:R11"/>
    <mergeCell ref="J12:R12"/>
    <mergeCell ref="B35:D39"/>
    <mergeCell ref="J17:R17"/>
    <mergeCell ref="J16:R16"/>
    <mergeCell ref="J15:R15"/>
    <mergeCell ref="J14:R14"/>
    <mergeCell ref="J13:R13"/>
    <mergeCell ref="B17:D17"/>
    <mergeCell ref="B18:D18"/>
    <mergeCell ref="B13:D14"/>
    <mergeCell ref="G15:G16"/>
    <mergeCell ref="H17:I17"/>
    <mergeCell ref="B19:D19"/>
    <mergeCell ref="B20:D20"/>
    <mergeCell ref="B21:D23"/>
    <mergeCell ref="B24:D34"/>
    <mergeCell ref="J3:R4"/>
    <mergeCell ref="J5:R5"/>
    <mergeCell ref="E5:E6"/>
    <mergeCell ref="F5:F6"/>
    <mergeCell ref="G5:G6"/>
    <mergeCell ref="J6:R6"/>
    <mergeCell ref="E3:G3"/>
    <mergeCell ref="H3:I3"/>
    <mergeCell ref="F7:F8"/>
    <mergeCell ref="E7:E8"/>
    <mergeCell ref="B7:D8"/>
    <mergeCell ref="B11:D12"/>
    <mergeCell ref="B15:D16"/>
    <mergeCell ref="E15:E16"/>
    <mergeCell ref="F15:F16"/>
    <mergeCell ref="K21:L21"/>
    <mergeCell ref="O21:T21"/>
    <mergeCell ref="M21:N21"/>
    <mergeCell ref="F19:I19"/>
    <mergeCell ref="F20:G20"/>
    <mergeCell ref="K19:T19"/>
    <mergeCell ref="K20:L20"/>
    <mergeCell ref="M20:N20"/>
    <mergeCell ref="O20:T20"/>
  </mergeCells>
  <hyperlinks>
    <hyperlink ref="J5" r:id="rId1" xr:uid="{E6C453EF-44A0-4AA5-8DDB-03942D4436C1}"/>
    <hyperlink ref="J6" r:id="rId2" xr:uid="{AC864E16-6958-41AB-A7A8-5A1D89559EB8}"/>
    <hyperlink ref="J7" r:id="rId3" xr:uid="{19F664DD-B645-45C9-9690-99F5455ABC4A}"/>
    <hyperlink ref="J8" r:id="rId4" xr:uid="{0CB62FEC-EE51-463E-A892-3B3D4EFF784E}"/>
    <hyperlink ref="J9" r:id="rId5" xr:uid="{CBE7BC8F-FCDA-4DC5-A3C0-8BC696D9F745}"/>
    <hyperlink ref="J10" r:id="rId6" xr:uid="{9B36829F-A169-4BDE-8959-833B807B9627}"/>
    <hyperlink ref="J11" r:id="rId7" xr:uid="{FDDC3A50-A985-4535-A8F3-EBACB57B614F}"/>
    <hyperlink ref="J13" r:id="rId8" xr:uid="{58992334-B0FB-40FA-988F-2F3236857738}"/>
    <hyperlink ref="J14" r:id="rId9" xr:uid="{E71DD616-3A4E-4AF9-A041-9E02DD7AEE6C}"/>
    <hyperlink ref="J16" r:id="rId10" xr:uid="{FFE74DC1-BA78-41C4-BECE-85500ECC9F5A}"/>
    <hyperlink ref="J15" r:id="rId11" xr:uid="{9F01CF3C-8E35-4072-8070-C952FCC02B14}"/>
    <hyperlink ref="J12" r:id="rId12" display="https://www.mouser.bg/ProductDetail/Riverdi/RVT70HSMFWN00?qs=7D1LtPJG0i2G%2FPnN%252BYe%252ByQ%3D%3D&amp;_gl=1*1o1jhe3*_ga*NjY4NjA0NDcxLjE2OTM4OTYyODQ.*_ga_1KQLCYKRX3*MTY5NDA3MDUyOS4yLjAuMTY5NDA3MDUzNi41My4wLjA.*_ga_15W4STQT4T*MTY5NDA3MDUyOS4yLjAuMTY5NDA3MDUzNi4wLjAuMA.." xr:uid="{3A841524-C53A-4721-A0B2-32980652B86E}"/>
    <hyperlink ref="O21" r:id="rId13" xr:uid="{3D7A94C2-01A8-4EB6-B305-44075478DFD6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1322-9972-45F3-B938-1FA4BAC86127}">
  <dimension ref="A3:T24"/>
  <sheetViews>
    <sheetView workbookViewId="0">
      <selection activeCell="I18" sqref="I18"/>
    </sheetView>
  </sheetViews>
  <sheetFormatPr defaultRowHeight="14.4" x14ac:dyDescent="0.3"/>
  <cols>
    <col min="2" max="2" width="20.77734375" customWidth="1"/>
    <col min="3" max="3" width="16.6640625" customWidth="1"/>
    <col min="4" max="4" width="13" customWidth="1"/>
    <col min="5" max="5" width="12.77734375" customWidth="1"/>
    <col min="9" max="9" width="11.21875" customWidth="1"/>
  </cols>
  <sheetData>
    <row r="3" spans="1:20" x14ac:dyDescent="0.3">
      <c r="A3" s="31" t="s">
        <v>34</v>
      </c>
      <c r="B3" s="31" t="s">
        <v>0</v>
      </c>
      <c r="C3" s="31"/>
      <c r="D3" s="31"/>
      <c r="E3" s="31" t="s">
        <v>4</v>
      </c>
      <c r="F3" s="31"/>
      <c r="G3" s="31"/>
      <c r="H3" s="31" t="s">
        <v>6</v>
      </c>
      <c r="I3" s="31"/>
      <c r="J3" s="31" t="s">
        <v>8</v>
      </c>
      <c r="K3" s="31"/>
      <c r="L3" s="31"/>
      <c r="M3" s="31"/>
      <c r="N3" s="31"/>
      <c r="O3" s="31"/>
      <c r="P3" s="31"/>
      <c r="Q3" s="31"/>
      <c r="R3" s="31"/>
      <c r="S3" s="32" t="s">
        <v>45</v>
      </c>
      <c r="T3" s="32"/>
    </row>
    <row r="4" spans="1:20" x14ac:dyDescent="0.3">
      <c r="A4" s="31"/>
      <c r="B4" s="31"/>
      <c r="C4" s="31"/>
      <c r="D4" s="31"/>
      <c r="E4" s="14" t="s">
        <v>1</v>
      </c>
      <c r="F4" s="14" t="s">
        <v>2</v>
      </c>
      <c r="G4" s="14" t="s">
        <v>3</v>
      </c>
      <c r="H4" s="16" t="s">
        <v>11</v>
      </c>
      <c r="I4" s="14" t="s">
        <v>7</v>
      </c>
      <c r="J4" s="31"/>
      <c r="K4" s="31"/>
      <c r="L4" s="31"/>
      <c r="M4" s="31"/>
      <c r="N4" s="31"/>
      <c r="O4" s="31"/>
      <c r="P4" s="31"/>
      <c r="Q4" s="31"/>
      <c r="R4" s="31"/>
      <c r="S4" s="32"/>
      <c r="T4" s="32"/>
    </row>
    <row r="5" spans="1:20" ht="14.4" customHeight="1" x14ac:dyDescent="0.3">
      <c r="A5" s="49">
        <v>1</v>
      </c>
      <c r="B5" s="43" t="s">
        <v>48</v>
      </c>
      <c r="C5" s="44"/>
      <c r="D5" s="45"/>
      <c r="E5" s="36">
        <v>5</v>
      </c>
      <c r="F5" s="36">
        <v>3000</v>
      </c>
      <c r="G5" s="36">
        <f xml:space="preserve"> E5*F5/1000</f>
        <v>15</v>
      </c>
      <c r="H5" s="6">
        <v>68.959999999999994</v>
      </c>
      <c r="I5" s="15">
        <f xml:space="preserve"> H5*1.95</f>
        <v>134.47199999999998</v>
      </c>
      <c r="J5" s="27" t="s">
        <v>50</v>
      </c>
      <c r="K5" s="28"/>
      <c r="L5" s="28"/>
      <c r="M5" s="28"/>
      <c r="N5" s="28"/>
      <c r="O5" s="28"/>
      <c r="P5" s="28"/>
      <c r="Q5" s="28"/>
      <c r="R5" s="28"/>
      <c r="S5" s="41" t="s">
        <v>46</v>
      </c>
      <c r="T5" s="41"/>
    </row>
    <row r="6" spans="1:20" x14ac:dyDescent="0.3">
      <c r="A6" s="50"/>
      <c r="B6" s="46"/>
      <c r="C6" s="47"/>
      <c r="D6" s="48"/>
      <c r="E6" s="36"/>
      <c r="F6" s="36"/>
      <c r="G6" s="36"/>
      <c r="H6" s="6">
        <v>56</v>
      </c>
      <c r="I6" s="15">
        <f t="shared" ref="I6:I14" si="0" xml:space="preserve"> H6*1.95</f>
        <v>109.2</v>
      </c>
      <c r="J6" s="27" t="s">
        <v>49</v>
      </c>
      <c r="K6" s="28"/>
      <c r="L6" s="28"/>
      <c r="M6" s="28"/>
      <c r="N6" s="28"/>
      <c r="O6" s="28"/>
      <c r="P6" s="28"/>
      <c r="Q6" s="28"/>
      <c r="R6" s="28"/>
      <c r="S6" s="41" t="s">
        <v>46</v>
      </c>
      <c r="T6" s="41"/>
    </row>
    <row r="7" spans="1:20" x14ac:dyDescent="0.3">
      <c r="A7" s="9">
        <v>2</v>
      </c>
      <c r="B7" s="28" t="s">
        <v>51</v>
      </c>
      <c r="C7" s="28"/>
      <c r="D7" s="28"/>
      <c r="E7" s="12">
        <v>5</v>
      </c>
      <c r="F7" s="12">
        <v>300</v>
      </c>
      <c r="G7" s="12">
        <f t="shared" ref="G7:G8" si="1" xml:space="preserve"> E7*F7/1000</f>
        <v>1.5</v>
      </c>
      <c r="H7" s="6">
        <v>23.13</v>
      </c>
      <c r="I7" s="15">
        <f t="shared" si="0"/>
        <v>45.103499999999997</v>
      </c>
      <c r="J7" s="27" t="s">
        <v>52</v>
      </c>
      <c r="K7" s="28"/>
      <c r="L7" s="28"/>
      <c r="M7" s="28"/>
      <c r="N7" s="28"/>
      <c r="O7" s="28"/>
      <c r="P7" s="28"/>
      <c r="Q7" s="28"/>
      <c r="R7" s="28"/>
      <c r="S7" s="29" t="s">
        <v>47</v>
      </c>
      <c r="T7" s="29"/>
    </row>
    <row r="8" spans="1:20" x14ac:dyDescent="0.3">
      <c r="A8" s="9">
        <v>3</v>
      </c>
      <c r="B8" s="28" t="s">
        <v>53</v>
      </c>
      <c r="C8" s="28"/>
      <c r="D8" s="28"/>
      <c r="E8" s="12">
        <v>5</v>
      </c>
      <c r="F8" s="12">
        <v>300</v>
      </c>
      <c r="G8" s="12">
        <f t="shared" si="1"/>
        <v>1.5</v>
      </c>
      <c r="H8" s="6">
        <v>15.13</v>
      </c>
      <c r="I8" s="15">
        <f t="shared" si="0"/>
        <v>29.503500000000003</v>
      </c>
      <c r="J8" s="27" t="s">
        <v>54</v>
      </c>
      <c r="K8" s="28"/>
      <c r="L8" s="28"/>
      <c r="M8" s="28"/>
      <c r="N8" s="28"/>
      <c r="O8" s="28"/>
      <c r="P8" s="28"/>
      <c r="Q8" s="28"/>
      <c r="R8" s="28"/>
      <c r="S8" s="29" t="s">
        <v>47</v>
      </c>
      <c r="T8" s="29"/>
    </row>
    <row r="9" spans="1:20" x14ac:dyDescent="0.3">
      <c r="A9" s="9">
        <v>4</v>
      </c>
      <c r="B9" s="24" t="s">
        <v>43</v>
      </c>
      <c r="C9" s="24"/>
      <c r="D9" s="24"/>
      <c r="E9" s="36">
        <v>5.0999999999999996</v>
      </c>
      <c r="F9" s="36">
        <v>850</v>
      </c>
      <c r="G9" s="36">
        <f t="shared" ref="G9:G11" si="2" xml:space="preserve"> E9*F9/1000</f>
        <v>4.335</v>
      </c>
      <c r="H9" s="6">
        <f>I9/1.95</f>
        <v>75.169230769230779</v>
      </c>
      <c r="I9" s="15">
        <v>146.58000000000001</v>
      </c>
      <c r="J9" s="27" t="s">
        <v>19</v>
      </c>
      <c r="K9" s="28"/>
      <c r="L9" s="28"/>
      <c r="M9" s="28"/>
      <c r="N9" s="28"/>
      <c r="O9" s="28"/>
      <c r="P9" s="28"/>
      <c r="Q9" s="28"/>
      <c r="R9" s="28"/>
      <c r="S9" s="29" t="s">
        <v>47</v>
      </c>
      <c r="T9" s="29"/>
    </row>
    <row r="10" spans="1:20" x14ac:dyDescent="0.3">
      <c r="A10" s="9">
        <v>5</v>
      </c>
      <c r="B10" s="24"/>
      <c r="C10" s="24"/>
      <c r="D10" s="24"/>
      <c r="E10" s="36"/>
      <c r="F10" s="36"/>
      <c r="G10" s="36"/>
      <c r="H10" s="6">
        <f>I10/1.95</f>
        <v>50.589743589743591</v>
      </c>
      <c r="I10" s="15">
        <v>98.65</v>
      </c>
      <c r="J10" s="30" t="s">
        <v>42</v>
      </c>
      <c r="K10" s="28"/>
      <c r="L10" s="28"/>
      <c r="M10" s="28"/>
      <c r="N10" s="28"/>
      <c r="O10" s="28"/>
      <c r="P10" s="28"/>
      <c r="Q10" s="28"/>
      <c r="R10" s="28"/>
      <c r="S10" s="29" t="s">
        <v>47</v>
      </c>
      <c r="T10" s="29"/>
    </row>
    <row r="11" spans="1:20" x14ac:dyDescent="0.3">
      <c r="A11" s="9">
        <v>6</v>
      </c>
      <c r="B11" s="28" t="s">
        <v>20</v>
      </c>
      <c r="C11" s="28"/>
      <c r="D11" s="28"/>
      <c r="E11" s="36">
        <v>0</v>
      </c>
      <c r="F11" s="36">
        <v>0</v>
      </c>
      <c r="G11" s="36">
        <f t="shared" si="2"/>
        <v>0</v>
      </c>
      <c r="H11" s="6">
        <f>I11/1.95</f>
        <v>3.025641025641026</v>
      </c>
      <c r="I11" s="15">
        <v>5.9</v>
      </c>
      <c r="J11" s="27" t="s">
        <v>21</v>
      </c>
      <c r="K11" s="28"/>
      <c r="L11" s="28"/>
      <c r="M11" s="28"/>
      <c r="N11" s="28"/>
      <c r="O11" s="28"/>
      <c r="P11" s="28"/>
      <c r="Q11" s="28"/>
      <c r="R11" s="28"/>
      <c r="S11" s="29" t="s">
        <v>47</v>
      </c>
      <c r="T11" s="29"/>
    </row>
    <row r="12" spans="1:20" x14ac:dyDescent="0.3">
      <c r="A12" s="9">
        <v>7</v>
      </c>
      <c r="B12" s="28"/>
      <c r="C12" s="28"/>
      <c r="D12" s="28"/>
      <c r="E12" s="36"/>
      <c r="F12" s="36"/>
      <c r="G12" s="36"/>
      <c r="H12" s="6">
        <f>I12/1.95</f>
        <v>1.4871794871794872</v>
      </c>
      <c r="I12" s="15">
        <v>2.9</v>
      </c>
      <c r="J12" s="27" t="s">
        <v>22</v>
      </c>
      <c r="K12" s="28"/>
      <c r="L12" s="28"/>
      <c r="M12" s="28"/>
      <c r="N12" s="28"/>
      <c r="O12" s="28"/>
      <c r="P12" s="28"/>
      <c r="Q12" s="28"/>
      <c r="R12" s="28"/>
      <c r="S12" s="29" t="s">
        <v>47</v>
      </c>
      <c r="T12" s="29"/>
    </row>
    <row r="13" spans="1:20" x14ac:dyDescent="0.3">
      <c r="A13" s="9">
        <v>8</v>
      </c>
      <c r="B13" s="28" t="s">
        <v>23</v>
      </c>
      <c r="C13" s="28"/>
      <c r="D13" s="28"/>
      <c r="E13" s="36" t="s">
        <v>24</v>
      </c>
      <c r="F13" s="36" t="s">
        <v>24</v>
      </c>
      <c r="G13" s="36" t="s">
        <v>24</v>
      </c>
      <c r="H13" s="6">
        <v>18.600000000000001</v>
      </c>
      <c r="I13" s="15">
        <f t="shared" si="0"/>
        <v>36.270000000000003</v>
      </c>
      <c r="J13" s="27" t="s">
        <v>59</v>
      </c>
      <c r="K13" s="28"/>
      <c r="L13" s="28"/>
      <c r="M13" s="28"/>
      <c r="N13" s="28"/>
      <c r="O13" s="28"/>
      <c r="P13" s="28"/>
      <c r="Q13" s="28"/>
      <c r="R13" s="28"/>
      <c r="S13" s="41" t="s">
        <v>46</v>
      </c>
      <c r="T13" s="41"/>
    </row>
    <row r="14" spans="1:20" x14ac:dyDescent="0.3">
      <c r="A14" s="9">
        <v>9</v>
      </c>
      <c r="B14" s="28"/>
      <c r="C14" s="28"/>
      <c r="D14" s="28"/>
      <c r="E14" s="36"/>
      <c r="F14" s="36"/>
      <c r="G14" s="36"/>
      <c r="H14" s="6">
        <v>7.73</v>
      </c>
      <c r="I14" s="15">
        <f t="shared" si="0"/>
        <v>15.073500000000001</v>
      </c>
      <c r="J14" s="27" t="s">
        <v>25</v>
      </c>
      <c r="K14" s="28"/>
      <c r="L14" s="28"/>
      <c r="M14" s="28"/>
      <c r="N14" s="28"/>
      <c r="O14" s="28"/>
      <c r="P14" s="28"/>
      <c r="Q14" s="28"/>
      <c r="R14" s="28"/>
      <c r="S14" s="29" t="s">
        <v>47</v>
      </c>
      <c r="T14" s="29"/>
    </row>
    <row r="15" spans="1:20" x14ac:dyDescent="0.3">
      <c r="A15" s="17"/>
      <c r="B15" s="31" t="s">
        <v>27</v>
      </c>
      <c r="C15" s="31"/>
      <c r="D15" s="31"/>
      <c r="E15" s="13" t="s">
        <v>24</v>
      </c>
      <c r="F15" s="13">
        <f>SUM(F5:F12)</f>
        <v>4450</v>
      </c>
      <c r="G15" s="13">
        <f>SUM(G5:G12)</f>
        <v>22.335000000000001</v>
      </c>
      <c r="H15" s="39" t="s">
        <v>24</v>
      </c>
      <c r="I15" s="39"/>
      <c r="J15" s="28" t="s">
        <v>39</v>
      </c>
      <c r="K15" s="28"/>
      <c r="L15" s="28"/>
      <c r="M15" s="28"/>
      <c r="N15" s="28"/>
      <c r="O15" s="28"/>
      <c r="P15" s="28"/>
      <c r="Q15" s="28"/>
      <c r="R15" s="28"/>
      <c r="S15" s="42" t="s">
        <v>39</v>
      </c>
      <c r="T15" s="42"/>
    </row>
    <row r="17" spans="2:4" x14ac:dyDescent="0.3">
      <c r="B17" s="23" t="s">
        <v>55</v>
      </c>
      <c r="C17" s="23"/>
      <c r="D17" s="23"/>
    </row>
    <row r="18" spans="2:4" x14ac:dyDescent="0.3">
      <c r="B18" s="18" t="s">
        <v>0</v>
      </c>
      <c r="C18" s="18" t="s">
        <v>33</v>
      </c>
      <c r="D18" s="18" t="s">
        <v>34</v>
      </c>
    </row>
    <row r="19" spans="2:4" x14ac:dyDescent="0.3">
      <c r="B19" s="19" t="s">
        <v>56</v>
      </c>
      <c r="C19" s="10">
        <v>134.47</v>
      </c>
      <c r="D19" s="10">
        <v>1</v>
      </c>
    </row>
    <row r="20" spans="2:4" x14ac:dyDescent="0.3">
      <c r="B20" s="19" t="s">
        <v>65</v>
      </c>
      <c r="C20" s="10">
        <f>29.5*2</f>
        <v>59</v>
      </c>
      <c r="D20" s="10">
        <v>3</v>
      </c>
    </row>
    <row r="21" spans="2:4" x14ac:dyDescent="0.3">
      <c r="B21" s="19" t="s">
        <v>57</v>
      </c>
      <c r="C21" s="10">
        <v>98.65</v>
      </c>
      <c r="D21" s="10">
        <v>5</v>
      </c>
    </row>
    <row r="22" spans="2:4" x14ac:dyDescent="0.3">
      <c r="B22" s="19" t="s">
        <v>37</v>
      </c>
      <c r="C22" s="10">
        <v>5.9</v>
      </c>
      <c r="D22" s="10">
        <v>6</v>
      </c>
    </row>
    <row r="23" spans="2:4" x14ac:dyDescent="0.3">
      <c r="B23" s="19" t="s">
        <v>58</v>
      </c>
      <c r="C23" s="10">
        <v>15.07</v>
      </c>
      <c r="D23" s="10">
        <v>9</v>
      </c>
    </row>
    <row r="24" spans="2:4" x14ac:dyDescent="0.3">
      <c r="B24" s="18" t="s">
        <v>27</v>
      </c>
      <c r="C24" s="10">
        <f>SUM(C19:C23, [1]CM4_Vairant!M21)</f>
        <v>336</v>
      </c>
      <c r="D24" s="10"/>
    </row>
  </sheetData>
  <mergeCells count="50">
    <mergeCell ref="B17:D17"/>
    <mergeCell ref="A5:A6"/>
    <mergeCell ref="B15:D15"/>
    <mergeCell ref="H15:I15"/>
    <mergeCell ref="J15:R15"/>
    <mergeCell ref="J11:R11"/>
    <mergeCell ref="J7:R7"/>
    <mergeCell ref="S15:T15"/>
    <mergeCell ref="B5:D6"/>
    <mergeCell ref="B7:D7"/>
    <mergeCell ref="B8:D8"/>
    <mergeCell ref="B13:D14"/>
    <mergeCell ref="E13:E14"/>
    <mergeCell ref="F13:F14"/>
    <mergeCell ref="G13:G14"/>
    <mergeCell ref="J13:R13"/>
    <mergeCell ref="S13:T13"/>
    <mergeCell ref="J14:R14"/>
    <mergeCell ref="S14:T14"/>
    <mergeCell ref="B11:D12"/>
    <mergeCell ref="E11:E12"/>
    <mergeCell ref="F11:F12"/>
    <mergeCell ref="G11:G12"/>
    <mergeCell ref="S11:T11"/>
    <mergeCell ref="J12:R12"/>
    <mergeCell ref="S12:T12"/>
    <mergeCell ref="B9:D10"/>
    <mergeCell ref="E9:E10"/>
    <mergeCell ref="F9:F10"/>
    <mergeCell ref="G9:G10"/>
    <mergeCell ref="J9:R9"/>
    <mergeCell ref="S9:T9"/>
    <mergeCell ref="J10:R10"/>
    <mergeCell ref="S10:T10"/>
    <mergeCell ref="S7:T7"/>
    <mergeCell ref="J8:R8"/>
    <mergeCell ref="S8:T8"/>
    <mergeCell ref="E5:E6"/>
    <mergeCell ref="F5:F6"/>
    <mergeCell ref="G5:G6"/>
    <mergeCell ref="J5:R5"/>
    <mergeCell ref="S5:T5"/>
    <mergeCell ref="J6:R6"/>
    <mergeCell ref="S6:T6"/>
    <mergeCell ref="S3:T4"/>
    <mergeCell ref="A3:A4"/>
    <mergeCell ref="B3:D4"/>
    <mergeCell ref="E3:G3"/>
    <mergeCell ref="H3:I3"/>
    <mergeCell ref="J3:R4"/>
  </mergeCells>
  <hyperlinks>
    <hyperlink ref="J5" r:id="rId1" xr:uid="{BAC2EE8B-B72D-4997-B232-439FFEE0FBFD}"/>
    <hyperlink ref="J7" r:id="rId2" xr:uid="{A99E4E9E-6F89-4664-8742-58A83778F5DB}"/>
    <hyperlink ref="J8" r:id="rId3" xr:uid="{438F7E67-3637-4C65-ACEE-14A5ACC0B8A4}"/>
    <hyperlink ref="J9" r:id="rId4" xr:uid="{E685001D-A3A4-4048-B8B9-0CEBB165C225}"/>
    <hyperlink ref="J11" r:id="rId5" xr:uid="{4BCBC962-0E35-4955-992C-1DADC79E3A40}"/>
    <hyperlink ref="J12" r:id="rId6" xr:uid="{AE168A87-9FE2-433F-A175-34C5FD58D9EA}"/>
    <hyperlink ref="J14" r:id="rId7" xr:uid="{19600C91-317D-4FBB-B71C-81F950DC8377}"/>
    <hyperlink ref="J13" r:id="rId8" xr:uid="{5BFA1F18-4C65-4DC3-9F8C-0EBD8BE8F581}"/>
    <hyperlink ref="J10" r:id="rId9" xr:uid="{5C4411C9-A39A-4B4B-80B5-E53CD5002856}"/>
    <hyperlink ref="J6" r:id="rId10" xr:uid="{F4B35FEF-CD51-4216-BEC1-E02419CF870A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LinkList</vt:lpstr>
      <vt:lpstr>CM4_Vairant</vt:lpstr>
      <vt:lpstr>RPI4_Variant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Nakov Martin (RBBG/ENG16)</dc:creator>
  <cp:lastModifiedBy>FIXED-TERM Nakov Martin (RBBG/ENG16)</cp:lastModifiedBy>
  <dcterms:created xsi:type="dcterms:W3CDTF">2023-09-04T07:43:25Z</dcterms:created>
  <dcterms:modified xsi:type="dcterms:W3CDTF">2023-10-17T09:14:25Z</dcterms:modified>
</cp:coreProperties>
</file>