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projets/genese/metrics/src/core/mocks/siegmund-2012/"/>
    </mc:Choice>
  </mc:AlternateContent>
  <xr:revisionPtr revIDLastSave="0" documentId="13_ncr:1_{E24CFC6D-73F5-5240-99BE-F85EFB753574}" xr6:coauthVersionLast="47" xr6:coauthVersionMax="47" xr10:uidLastSave="{00000000-0000-0000-0000-000000000000}"/>
  <bookViews>
    <workbookView xWindow="0" yWindow="0" windowWidth="35840" windowHeight="22400" activeTab="2" xr2:uid="{E3999CCB-9ED0-3445-84E9-42CD1661CA3C}"/>
  </bookViews>
  <sheets>
    <sheet name="Feuil37" sheetId="64" state="hidden" r:id="rId1"/>
    <sheet name="me" sheetId="2" state="hidden" r:id="rId2"/>
    <sheet name="siegmund2012" sheetId="27" r:id="rId3"/>
    <sheet name="10" sheetId="10" state="hidden" r:id="rId4"/>
    <sheet name="11" sheetId="11" state="hidden" r:id="rId5"/>
    <sheet name="12" sheetId="12" state="hidden" r:id="rId6"/>
    <sheet name="13" sheetId="13" state="hidden" r:id="rId7"/>
    <sheet name="14" sheetId="14" state="hidden" r:id="rId8"/>
    <sheet name="15" sheetId="26" state="hidden" r:id="rId9"/>
    <sheet name="16" sheetId="15" state="hidden" r:id="rId10"/>
    <sheet name="17" sheetId="16" state="hidden" r:id="rId11"/>
    <sheet name="18" sheetId="17" state="hidden" r:id="rId12"/>
    <sheet name="19" sheetId="18" state="hidden" r:id="rId13"/>
  </sheets>
  <definedNames>
    <definedName name="_xlnm._FilterDatabase" localSheetId="0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1" l="1"/>
  <c r="F3" i="11"/>
  <c r="F9" i="12"/>
  <c r="F3" i="12"/>
  <c r="E9" i="14"/>
  <c r="E3" i="14"/>
  <c r="F11" i="18"/>
  <c r="F3" i="18"/>
  <c r="G9" i="10"/>
  <c r="G3" i="10"/>
  <c r="H9" i="11"/>
  <c r="H4" i="11"/>
  <c r="H3" i="11"/>
  <c r="H8" i="12"/>
  <c r="H3" i="12"/>
  <c r="G8" i="14"/>
  <c r="G3" i="14"/>
  <c r="I9" i="16"/>
  <c r="I3" i="16"/>
  <c r="H10" i="18"/>
  <c r="H3" i="18"/>
  <c r="F17" i="18"/>
  <c r="G10" i="10"/>
  <c r="H10" i="11"/>
  <c r="H11" i="11"/>
  <c r="H9" i="12"/>
  <c r="H10" i="12"/>
  <c r="G9" i="14"/>
  <c r="G10" i="14"/>
  <c r="G11" i="14"/>
  <c r="G12" i="14"/>
  <c r="G13" i="14"/>
  <c r="G14" i="14"/>
  <c r="G15" i="14"/>
  <c r="G16" i="14"/>
  <c r="I11" i="16"/>
  <c r="I13" i="16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G3" i="13"/>
  <c r="G3" i="15"/>
  <c r="F11" i="11"/>
  <c r="F10" i="12"/>
  <c r="E10" i="14"/>
  <c r="E11" i="14"/>
  <c r="E12" i="14"/>
  <c r="E13" i="14"/>
  <c r="E14" i="14"/>
  <c r="E15" i="14"/>
  <c r="E16" i="14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E3" i="10"/>
  <c r="E3" i="13"/>
  <c r="E3" i="15"/>
  <c r="G3" i="16"/>
  <c r="D27" i="18"/>
  <c r="D23" i="18"/>
  <c r="D19" i="18"/>
  <c r="D15" i="18"/>
  <c r="D11" i="18"/>
  <c r="D8" i="18"/>
  <c r="H4" i="18"/>
  <c r="G4" i="18"/>
  <c r="I4" i="16"/>
  <c r="H4" i="16"/>
  <c r="G4" i="15"/>
  <c r="F4" i="15"/>
  <c r="G4" i="14"/>
  <c r="F4" i="14"/>
  <c r="G4" i="13"/>
  <c r="F4" i="13"/>
  <c r="H4" i="12"/>
  <c r="G4" i="12"/>
  <c r="G4" i="11"/>
  <c r="G4" i="10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F4" i="18"/>
  <c r="G4" i="16"/>
  <c r="E4" i="15"/>
  <c r="E4" i="14"/>
  <c r="E4" i="13"/>
  <c r="F4" i="12"/>
  <c r="F4" i="11"/>
  <c r="F4" i="10"/>
  <c r="E4" i="10"/>
  <c r="C23" i="27"/>
  <c r="D23" i="27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</calcChain>
</file>

<file path=xl/sharedStrings.xml><?xml version="1.0" encoding="utf-8"?>
<sst xmlns="http://schemas.openxmlformats.org/spreadsheetml/2006/main" count="311" uniqueCount="215">
  <si>
    <t>snippet_id</t>
  </si>
  <si>
    <t>sonarqube</t>
  </si>
  <si>
    <t>genese_cpx</t>
  </si>
  <si>
    <t>correct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</si>
  <si>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</si>
  <si>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</si>
  <si>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</si>
  <si>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</si>
  <si>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</si>
  <si>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</si>
  <si>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</si>
  <si>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</si>
  <si>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</si>
  <si>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</si>
  <si>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</si>
  <si>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</si>
  <si>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</si>
  <si>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</si>
  <si>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</si>
  <si>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</si>
  <si>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</si>
  <si>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</si>
  <si>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</si>
  <si>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</si>
  <si>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</si>
  <si>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</si>
  <si>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</si>
  <si>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</si>
  <si>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</si>
  <si>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</si>
  <si>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</si>
  <si>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</si>
  <si>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</si>
  <si>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</si>
  <si>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</si>
  <si>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</si>
  <si>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</si>
  <si>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</si>
  <si>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</si>
  <si>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</si>
  <si>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</si>
  <si>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</si>
  <si>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</si>
  <si>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</si>
  <si>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</si>
  <si>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</si>
  <si>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</si>
  <si>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</si>
  <si>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</si>
  <si>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</si>
  <si>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</si>
  <si>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</si>
  <si>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</si>
  <si>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</si>
  <si>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</si>
  <si>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</si>
  <si>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</si>
  <si>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</si>
  <si>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</si>
  <si>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</si>
  <si>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</si>
  <si>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</si>
  <si>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</si>
  <si>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</si>
  <si>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</si>
  <si>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</si>
  <si>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</si>
  <si>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</si>
  <si>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</si>
  <si>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result</t>
  </si>
  <si>
    <t>i</t>
  </si>
  <si>
    <t>System.out.println(result);</t>
  </si>
  <si>
    <t>index1</t>
  </si>
  <si>
    <t>index2</t>
  </si>
  <si>
    <t>boolean result = true;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</si>
  <si>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</si>
  <si>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</si>
  <si>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</si>
  <si>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</si>
  <si>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</si>
  <si>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</si>
  <si>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</si>
  <si>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</si>
  <si>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</si>
  <si>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</si>
  <si>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</si>
  <si>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</si>
  <si>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</si>
  <si>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</si>
  <si>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</si>
  <si>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</si>
  <si>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</si>
  <si>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</si>
  <si>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</si>
  <si>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</si>
  <si>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</si>
  <si>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</si>
  <si>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</si>
  <si>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</si>
  <si>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</si>
  <si>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</si>
  <si>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</si>
  <si>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</si>
  <si>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</si>
  <si>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</si>
  <si>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</si>
  <si>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</si>
  <si>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</si>
  <si>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</si>
  <si>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</si>
  <si>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</si>
  <si>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</si>
  <si>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</si>
  <si>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</si>
  <si>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</si>
  <si>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</si>
  <si>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</si>
  <si>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</si>
  <si>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</si>
  <si>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</si>
  <si>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</si>
  <si>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</si>
  <si>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</si>
  <si>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</si>
  <si>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</si>
  <si>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</si>
  <si>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</si>
  <si>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</si>
  <si>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</si>
  <si>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</si>
  <si>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</si>
  <si>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</si>
  <si>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</si>
  <si>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</si>
  <si>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</si>
  <si>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</si>
  <si>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</si>
  <si>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</si>
  <si>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</si>
  <si>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</si>
  <si>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</si>
  <si>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</si>
  <si>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</si>
  <si>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</si>
  <si>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</si>
  <si>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</si>
  <si>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</si>
  <si>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</si>
  <si>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</si>
  <si>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</si>
  <si>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</si>
  <si>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</si>
  <si>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</si>
  <si>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</si>
  <si>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</si>
  <si>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</si>
  <si>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</si>
  <si>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</si>
  <si>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</si>
  <si>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</si>
  <si>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</si>
  <si>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</si>
  <si>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</si>
  <si>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</si>
  <si>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</si>
  <si>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</si>
  <si>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</si>
  <si>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</si>
  <si>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</si>
  <si>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</si>
  <si>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</si>
  <si>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</si>
  <si>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</si>
  <si>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</si>
  <si>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</si>
  <si>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</si>
  <si>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</si>
  <si>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</si>
  <si>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</si>
  <si>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</si>
  <si>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</si>
  <si>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</si>
  <si>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</si>
  <si>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</si>
  <si>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</si>
  <si>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>Thought there was a bug + real bug : initial value must be equal to 4, not 14</t>
  </si>
  <si>
    <t>dataflow</t>
  </si>
  <si>
    <t xml:space="preserve">15. Matrix multiplication </t>
  </si>
  <si>
    <t>Too difficult to calculate</t>
  </si>
  <si>
    <t>Pearson</t>
  </si>
  <si>
    <t>Kendall</t>
  </si>
  <si>
    <t>siegmund-2012</t>
  </si>
  <si>
    <t>peitek-wyrich</t>
  </si>
  <si>
    <t>Siegmund 2012</t>
  </si>
  <si>
    <t>snippet id</t>
  </si>
  <si>
    <t>measure</t>
  </si>
  <si>
    <t>main01</t>
  </si>
  <si>
    <t>main02</t>
  </si>
  <si>
    <t>main04</t>
  </si>
  <si>
    <t>main05</t>
  </si>
  <si>
    <t>main06</t>
  </si>
  <si>
    <t>main07</t>
  </si>
  <si>
    <t>main08</t>
  </si>
  <si>
    <t>main09</t>
  </si>
  <si>
    <t>main10</t>
  </si>
  <si>
    <t>main11</t>
  </si>
  <si>
    <t>main12</t>
  </si>
  <si>
    <t>main13</t>
  </si>
  <si>
    <t>main14</t>
  </si>
  <si>
    <t>main16</t>
  </si>
  <si>
    <t>main17</t>
  </si>
  <si>
    <t>main19</t>
  </si>
  <si>
    <t>main20</t>
  </si>
  <si>
    <t>main21</t>
  </si>
  <si>
    <t>main23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</si>
</sst>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9" fillId="4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11" fillId="0" borderId="1" xfId="0" applyFont="1" applyBorder="1"/>
    <xf numFmtId="0" fontId="0" fillId="3" borderId="3" xfId="0" applyFill="1" applyBorder="1"/>
    <xf numFmtId="0" fontId="6" fillId="0" borderId="1" xfId="0" applyFont="1" applyBorder="1"/>
    <xf numFmtId="0" fontId="11" fillId="2" borderId="1" xfId="0" applyFont="1" applyFill="1" applyBorder="1"/>
    <xf numFmtId="0" fontId="0" fillId="5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6" borderId="1" xfId="0" applyFont="1" applyFill="1" applyBorder="1"/>
    <xf numFmtId="0" fontId="0" fillId="3" borderId="4" xfId="0" applyFont="1" applyFill="1" applyBorder="1"/>
    <xf numFmtId="0" fontId="11" fillId="7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B09B5C-3D8E-F244-9D63-EBC0B5051B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F2B622-5DE6-8F49-B66B-2D39F9DBBA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187F5B-8199-5847-9631-7DE3C81780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8BC43E-A43D-144F-990E-56EE917E5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65C225-4B32-5144-99C6-EE899F59F0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7796A2-F00E-6949-B163-D12A294A99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040DB2-18C5-3440-850F-FC656D0750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72ACE4-D230-8F4C-AB0D-835F689D2E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69DC0E-F964-0D4F-8606-B43838DB1D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647092-42AB-A744-B13E-ED90CDF9C2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6894F7-AD97-7E49-8D96-6DE2DF199E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EC3784-9856-D046-913A-A425663E47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386907-5C61-2A4A-92A4-3BBC5BCA6B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C81016B-B1EB-CE4A-80C0-95C4E700A2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310915-FD35-B947-9718-CF657764AD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4B9DF55-AF28-104E-B342-9153CB0B1B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ED2362A-6BA8-6247-B4C6-231250798D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71DA91-48C3-2449-9CF5-DBF046C002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C81A83-E075-2B4D-A74E-8D3E4EBF75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01C8173-D4C5-9E40-807D-D0D590BC26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87D8CC-12C5-874E-8E0A-29A8832106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68C5B0C-5F7D-CE4B-9EFB-258D96995C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84AE4DA-C592-734F-89F1-98F6F9B984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 x14ac:dyDescent="0.2"/>
  <cols>
    <col min="2" max="2" width="40.5" customWidth="1"/>
    <col min="3" max="3" width="16.1640625" customWidth="1"/>
  </cols>
  <sheetData>
    <row r="7" spans="2:6" x14ac:dyDescent="0.2">
      <c r="B7" s="2" t="s">
        <v>0</v>
      </c>
      <c r="C7" s="3" t="s">
        <v>191</v>
      </c>
      <c r="D7" s="3" t="s">
        <v>192</v>
      </c>
    </row>
    <row r="8" spans="2:6" x14ac:dyDescent="0.2">
      <c r="B8" s="19" t="s">
        <v>4</v>
      </c>
      <c r="C8" s="4">
        <v>68.014414634146334</v>
      </c>
      <c r="D8">
        <v>25.023400000000002</v>
      </c>
      <c r="F8">
        <v>1</v>
      </c>
    </row>
    <row r="9" spans="2:6" x14ac:dyDescent="0.2">
      <c r="B9" s="19" t="s">
        <v>14</v>
      </c>
      <c r="C9" s="4">
        <v>100.26741463414632</v>
      </c>
      <c r="D9">
        <v>38.2515</v>
      </c>
      <c r="F9">
        <v>2</v>
      </c>
    </row>
    <row r="10" spans="2:6" x14ac:dyDescent="0.2">
      <c r="B10" s="19" t="s">
        <v>18</v>
      </c>
      <c r="C10" s="4">
        <v>132.46873170731703</v>
      </c>
      <c r="F10">
        <v>7</v>
      </c>
    </row>
    <row r="11" spans="2:6" x14ac:dyDescent="0.2">
      <c r="B11" s="19" t="s">
        <v>19</v>
      </c>
      <c r="C11" s="4">
        <v>154.64156097560979</v>
      </c>
      <c r="F11">
        <v>8</v>
      </c>
    </row>
    <row r="12" spans="2:6" x14ac:dyDescent="0.2">
      <c r="B12" s="19" t="s">
        <v>20</v>
      </c>
      <c r="C12" s="4">
        <v>211.48453658536584</v>
      </c>
      <c r="F12">
        <v>10</v>
      </c>
    </row>
    <row r="13" spans="2:6" x14ac:dyDescent="0.2">
      <c r="B13" s="19" t="s">
        <v>15</v>
      </c>
      <c r="C13" s="4">
        <v>70.510951219512179</v>
      </c>
      <c r="D13">
        <v>21.008300000000002</v>
      </c>
      <c r="F13">
        <v>11</v>
      </c>
    </row>
    <row r="14" spans="2:6" x14ac:dyDescent="0.2">
      <c r="B14" s="19" t="s">
        <v>5</v>
      </c>
      <c r="C14" s="4">
        <v>66.048609756097534</v>
      </c>
      <c r="D14">
        <v>22.907299999999999</v>
      </c>
      <c r="F14">
        <v>13</v>
      </c>
    </row>
    <row r="15" spans="2:6" x14ac:dyDescent="0.2">
      <c r="B15" s="19" t="s">
        <v>6</v>
      </c>
      <c r="C15" s="4">
        <v>104.82602439024393</v>
      </c>
      <c r="D15">
        <v>29.233600000000003</v>
      </c>
      <c r="F15">
        <v>14</v>
      </c>
    </row>
    <row r="16" spans="2:6" x14ac:dyDescent="0.2">
      <c r="B16" s="19" t="s">
        <v>7</v>
      </c>
      <c r="C16" s="4">
        <v>65.420853658536572</v>
      </c>
      <c r="F16">
        <v>17</v>
      </c>
    </row>
    <row r="17" spans="2:6" x14ac:dyDescent="0.2">
      <c r="B17" s="19" t="s">
        <v>8</v>
      </c>
      <c r="C17" s="4">
        <v>42.585804878048783</v>
      </c>
      <c r="F17">
        <v>20</v>
      </c>
    </row>
    <row r="18" spans="2:6" x14ac:dyDescent="0.2">
      <c r="B18" s="19" t="s">
        <v>9</v>
      </c>
      <c r="C18" s="4">
        <v>65.473780487804873</v>
      </c>
      <c r="D18">
        <v>22.51305</v>
      </c>
      <c r="F18">
        <v>21</v>
      </c>
    </row>
    <row r="19" spans="2:6" x14ac:dyDescent="0.2">
      <c r="B19" s="19" t="s">
        <v>17</v>
      </c>
      <c r="C19" s="4">
        <v>59.81002439024391</v>
      </c>
      <c r="F19">
        <v>22</v>
      </c>
    </row>
    <row r="20" spans="2:6" x14ac:dyDescent="0.2">
      <c r="B20" s="19" t="s">
        <v>16</v>
      </c>
      <c r="C20" s="4">
        <v>37.425292682926823</v>
      </c>
      <c r="D20">
        <v>15.159050000000001</v>
      </c>
      <c r="F20">
        <v>23</v>
      </c>
    </row>
    <row r="21" spans="2:6" x14ac:dyDescent="0.2">
      <c r="B21" s="19" t="s">
        <v>10</v>
      </c>
      <c r="C21" s="4">
        <v>48.394707317073163</v>
      </c>
      <c r="D21">
        <v>20.602500000000003</v>
      </c>
    </row>
    <row r="22" spans="2:6" x14ac:dyDescent="0.2">
      <c r="B22" s="19" t="s">
        <v>21</v>
      </c>
      <c r="C22" s="4">
        <v>355.30917073170724</v>
      </c>
    </row>
    <row r="23" spans="2:6" x14ac:dyDescent="0.2">
      <c r="B23" s="19" t="s">
        <v>22</v>
      </c>
      <c r="C23" s="4">
        <v>20.50239024390244</v>
      </c>
    </row>
    <row r="24" spans="2:6" x14ac:dyDescent="0.2">
      <c r="B24" s="19" t="s">
        <v>11</v>
      </c>
      <c r="C24" s="4">
        <v>99.988414634146352</v>
      </c>
      <c r="D24">
        <v>33.501850000000005</v>
      </c>
    </row>
    <row r="25" spans="2:6" x14ac:dyDescent="0.2">
      <c r="B25" s="19" t="s">
        <v>23</v>
      </c>
      <c r="C25" s="4">
        <v>132.07892682926831</v>
      </c>
    </row>
    <row r="26" spans="2:6" x14ac:dyDescent="0.2">
      <c r="B26" s="19" t="s">
        <v>24</v>
      </c>
      <c r="C26" s="4">
        <v>145.23982926829271</v>
      </c>
    </row>
    <row r="27" spans="2:6" x14ac:dyDescent="0.2">
      <c r="B27" s="19" t="s">
        <v>12</v>
      </c>
      <c r="C27" s="4">
        <v>80.621829268292686</v>
      </c>
      <c r="D27">
        <v>25.9283</v>
      </c>
    </row>
    <row r="28" spans="2:6" x14ac:dyDescent="0.2">
      <c r="B28" s="19" t="s">
        <v>47</v>
      </c>
      <c r="C28" s="4">
        <v>89.939219512195123</v>
      </c>
      <c r="D28">
        <v>54.675699999999999</v>
      </c>
    </row>
    <row r="29" spans="2:6" x14ac:dyDescent="0.2">
      <c r="B29" s="19" t="s">
        <v>13</v>
      </c>
      <c r="C29" s="4">
        <v>86.29456097560977</v>
      </c>
      <c r="D29">
        <v>43.558350000000004</v>
      </c>
    </row>
    <row r="30" spans="2:6" x14ac:dyDescent="0.2">
      <c r="B30" s="19" t="s">
        <v>25</v>
      </c>
      <c r="C30" s="4">
        <v>54.500707317073157</v>
      </c>
    </row>
    <row r="31" spans="2:6" x14ac:dyDescent="0.2">
      <c r="B31" s="13"/>
    </row>
    <row r="32" spans="2:6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 x14ac:dyDescent="0.2"/>
  <cols>
    <col min="1" max="1" width="33.6640625" style="9" customWidth="1"/>
    <col min="2" max="16384" width="10.83203125" style="9"/>
  </cols>
  <sheetData>
    <row r="1" spans="1:7" ht="19" x14ac:dyDescent="0.25">
      <c r="A1" s="46" t="s">
        <v>117</v>
      </c>
      <c r="B1" s="46"/>
      <c r="C1" s="46"/>
      <c r="D1" s="46"/>
      <c r="E1" s="46"/>
    </row>
    <row r="3" spans="1:7" x14ac:dyDescent="0.2">
      <c r="E3" s="27">
        <f>SUM(E5:E17)</f>
        <v>2</v>
      </c>
      <c r="F3" s="21" t="e">
        <f>E3+SUM(F5:F200)*#REF!</f>
        <v>#REF!</v>
      </c>
      <c r="G3" s="21">
        <f>SUM(G5:G8)</f>
        <v>2</v>
      </c>
    </row>
    <row r="4" spans="1:7" x14ac:dyDescent="0.2">
      <c r="B4" s="28" t="s">
        <v>121</v>
      </c>
      <c r="C4" s="28" t="s">
        <v>122</v>
      </c>
      <c r="D4" s="28" t="s">
        <v>69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118</v>
      </c>
      <c r="B5" s="25">
        <v>4</v>
      </c>
      <c r="C5" s="25"/>
      <c r="D5" s="25"/>
      <c r="E5" s="36"/>
      <c r="F5" s="40"/>
      <c r="G5" s="36"/>
    </row>
    <row r="6" spans="1:7" x14ac:dyDescent="0.2">
      <c r="A6" s="32" t="s">
        <v>119</v>
      </c>
      <c r="B6" s="25"/>
      <c r="C6" s="25">
        <v>8</v>
      </c>
      <c r="D6" s="25"/>
      <c r="E6" s="36"/>
      <c r="F6" s="40"/>
      <c r="G6" s="36"/>
    </row>
    <row r="7" spans="1:7" x14ac:dyDescent="0.2">
      <c r="A7" s="32" t="s">
        <v>120</v>
      </c>
      <c r="B7" s="25">
        <v>4</v>
      </c>
      <c r="C7" s="25">
        <v>8</v>
      </c>
      <c r="D7" s="25">
        <v>6</v>
      </c>
      <c r="E7" s="36">
        <v>2</v>
      </c>
      <c r="F7" s="40"/>
      <c r="G7" s="36">
        <v>2</v>
      </c>
    </row>
    <row r="8" spans="1:7" x14ac:dyDescent="0.2">
      <c r="A8" s="32" t="s">
        <v>71</v>
      </c>
      <c r="B8" s="25"/>
      <c r="C8" s="25"/>
      <c r="D8" s="25">
        <v>6</v>
      </c>
      <c r="E8" s="36"/>
      <c r="F8" s="40"/>
      <c r="G8" s="36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 x14ac:dyDescent="0.2"/>
  <cols>
    <col min="1" max="1" width="51.33203125" customWidth="1"/>
    <col min="2" max="2" width="19.5" customWidth="1"/>
  </cols>
  <sheetData>
    <row r="1" spans="1:9" ht="19" x14ac:dyDescent="0.25">
      <c r="A1" s="46" t="s">
        <v>123</v>
      </c>
      <c r="B1" s="46"/>
      <c r="C1" s="46"/>
      <c r="D1" s="46"/>
      <c r="E1" s="46"/>
      <c r="F1" s="46"/>
      <c r="G1" s="46"/>
    </row>
    <row r="3" spans="1:9" x14ac:dyDescent="0.2">
      <c r="G3" s="27">
        <f>SUM(G5:G13)</f>
        <v>6</v>
      </c>
      <c r="H3" s="21" t="e">
        <f>G3+SUM(H5:H200)*#REF!</f>
        <v>#REF!</v>
      </c>
      <c r="I3" s="21" t="e">
        <f>SUM(I5:I13)</f>
        <v>#REF!</v>
      </c>
    </row>
    <row r="4" spans="1:9" x14ac:dyDescent="0.2">
      <c r="B4" s="33" t="s">
        <v>90</v>
      </c>
      <c r="C4" s="33" t="s">
        <v>132</v>
      </c>
      <c r="D4" s="33" t="s">
        <v>133</v>
      </c>
      <c r="E4" s="33" t="s">
        <v>72</v>
      </c>
      <c r="F4" s="33" t="s">
        <v>73</v>
      </c>
      <c r="G4" s="28" t="e">
        <f>#REF!</f>
        <v>#REF!</v>
      </c>
      <c r="H4" s="28" t="e">
        <f>#REF!</f>
        <v>#REF!</v>
      </c>
      <c r="I4" s="28" t="e">
        <f>#REF!</f>
        <v>#REF!</v>
      </c>
    </row>
    <row r="5" spans="1:9" x14ac:dyDescent="0.2">
      <c r="A5" s="34" t="s">
        <v>124</v>
      </c>
      <c r="B5" s="18" t="s">
        <v>134</v>
      </c>
      <c r="C5" s="18"/>
      <c r="D5" s="18"/>
      <c r="E5" s="18"/>
      <c r="F5" s="18"/>
      <c r="G5" s="20"/>
      <c r="H5" s="39"/>
      <c r="I5" s="20"/>
    </row>
    <row r="6" spans="1:9" x14ac:dyDescent="0.2">
      <c r="A6" s="34" t="s">
        <v>125</v>
      </c>
      <c r="B6" s="18"/>
      <c r="C6" s="18" t="s">
        <v>135</v>
      </c>
      <c r="D6" s="18"/>
      <c r="E6" s="18"/>
      <c r="F6" s="18"/>
      <c r="G6" s="20"/>
      <c r="H6" s="39"/>
      <c r="I6" s="20"/>
    </row>
    <row r="7" spans="1:9" x14ac:dyDescent="0.2">
      <c r="A7" s="34" t="s">
        <v>126</v>
      </c>
      <c r="B7" s="18"/>
      <c r="C7" s="18"/>
      <c r="D7" s="18" t="s">
        <v>136</v>
      </c>
      <c r="E7" s="18"/>
      <c r="F7" s="18"/>
      <c r="G7" s="20"/>
      <c r="H7" s="39"/>
      <c r="I7" s="20"/>
    </row>
    <row r="8" spans="1:9" x14ac:dyDescent="0.2">
      <c r="A8" s="34" t="s">
        <v>127</v>
      </c>
      <c r="B8" s="18" t="s">
        <v>134</v>
      </c>
      <c r="C8" s="18" t="s">
        <v>135</v>
      </c>
      <c r="D8" s="18"/>
      <c r="E8" s="18">
        <v>16</v>
      </c>
      <c r="F8" s="18"/>
      <c r="G8" s="20">
        <v>2</v>
      </c>
      <c r="H8" s="39"/>
      <c r="I8" s="20">
        <v>2</v>
      </c>
    </row>
    <row r="9" spans="1:9" x14ac:dyDescent="0.2">
      <c r="A9" s="34" t="s">
        <v>128</v>
      </c>
      <c r="B9" s="18" t="s">
        <v>134</v>
      </c>
      <c r="C9" s="18"/>
      <c r="D9" s="18" t="s">
        <v>136</v>
      </c>
      <c r="E9" s="18"/>
      <c r="F9" s="18">
        <v>-1</v>
      </c>
      <c r="G9" s="20">
        <v>2</v>
      </c>
      <c r="H9" s="39"/>
      <c r="I9" s="20" t="e">
        <f>#REF!+1</f>
        <v>#REF!</v>
      </c>
    </row>
    <row r="10" spans="1:9" x14ac:dyDescent="0.2">
      <c r="A10" s="34" t="s">
        <v>129</v>
      </c>
      <c r="B10" s="18"/>
      <c r="C10" s="18"/>
      <c r="D10" s="18"/>
      <c r="E10" s="18">
        <v>16</v>
      </c>
      <c r="F10" s="18"/>
      <c r="G10" s="20">
        <v>1</v>
      </c>
      <c r="H10" s="39"/>
      <c r="I10" s="20">
        <v>1</v>
      </c>
    </row>
    <row r="11" spans="1:9" x14ac:dyDescent="0.2">
      <c r="A11" s="34" t="s">
        <v>131</v>
      </c>
      <c r="B11" s="18"/>
      <c r="C11" s="18" t="s">
        <v>135</v>
      </c>
      <c r="D11" s="18"/>
      <c r="E11" s="18"/>
      <c r="F11" s="18"/>
      <c r="G11" s="20"/>
      <c r="H11" s="39"/>
      <c r="I11" s="20" t="e">
        <f>#REF!</f>
        <v>#REF!</v>
      </c>
    </row>
    <row r="12" spans="1:9" x14ac:dyDescent="0.2">
      <c r="A12" s="34" t="s">
        <v>137</v>
      </c>
      <c r="B12" s="18"/>
      <c r="C12" s="18"/>
      <c r="D12" s="18"/>
      <c r="E12" s="18"/>
      <c r="F12" s="18">
        <v>-1</v>
      </c>
      <c r="G12" s="20">
        <v>1</v>
      </c>
      <c r="H12" s="39"/>
      <c r="I12" s="20">
        <v>1</v>
      </c>
    </row>
    <row r="13" spans="1:9" x14ac:dyDescent="0.2">
      <c r="A13" s="34" t="s">
        <v>138</v>
      </c>
      <c r="B13" s="18"/>
      <c r="C13" s="18"/>
      <c r="D13" s="18" t="s">
        <v>136</v>
      </c>
      <c r="E13" s="18"/>
      <c r="F13" s="18"/>
      <c r="G13" s="20"/>
      <c r="H13" s="39"/>
      <c r="I13" s="20" t="e">
        <f>#REF!</f>
        <v>#REF!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 x14ac:dyDescent="0.2"/>
  <cols>
    <col min="1" max="1" width="34" customWidth="1"/>
  </cols>
  <sheetData>
    <row r="1" spans="1:11" x14ac:dyDescent="0.2">
      <c r="A1" s="48" t="s">
        <v>139</v>
      </c>
      <c r="B1" s="48"/>
      <c r="C1" s="48"/>
      <c r="D1" s="48"/>
      <c r="E1" s="48"/>
      <c r="F1" s="48"/>
      <c r="G1" s="48"/>
    </row>
    <row r="2" spans="1:11" x14ac:dyDescent="0.2">
      <c r="A2" s="47" t="s">
        <v>158</v>
      </c>
      <c r="B2" s="47"/>
      <c r="C2" s="47"/>
      <c r="D2" s="47"/>
      <c r="E2" s="47"/>
      <c r="F2" s="47"/>
      <c r="G2" s="47"/>
    </row>
    <row r="3" spans="1:11" x14ac:dyDescent="0.2">
      <c r="A3" s="14"/>
      <c r="B3" s="14" t="s">
        <v>153</v>
      </c>
      <c r="C3" s="14" t="s">
        <v>154</v>
      </c>
      <c r="D3" s="14" t="s">
        <v>155</v>
      </c>
      <c r="E3" s="14" t="s">
        <v>156</v>
      </c>
      <c r="F3" s="14" t="s">
        <v>69</v>
      </c>
      <c r="G3" s="14" t="s">
        <v>70</v>
      </c>
      <c r="K3" t="s">
        <v>186</v>
      </c>
    </row>
    <row r="4" spans="1:11" x14ac:dyDescent="0.2">
      <c r="A4" s="16" t="s">
        <v>140</v>
      </c>
      <c r="B4" s="14">
        <v>23</v>
      </c>
      <c r="C4" s="14"/>
      <c r="D4" s="14"/>
      <c r="E4" s="14"/>
      <c r="F4" s="14"/>
      <c r="G4" s="14"/>
    </row>
    <row r="5" spans="1:11" x14ac:dyDescent="0.2">
      <c r="A5" s="16" t="s">
        <v>146</v>
      </c>
      <c r="B5" s="14"/>
      <c r="C5" s="14">
        <v>42</v>
      </c>
      <c r="D5" s="14"/>
      <c r="E5" s="14"/>
      <c r="F5" s="14"/>
      <c r="G5" s="14"/>
    </row>
    <row r="6" spans="1:11" x14ac:dyDescent="0.2">
      <c r="A6" s="15" t="s">
        <v>147</v>
      </c>
      <c r="B6" s="14"/>
      <c r="C6" s="14"/>
      <c r="D6" s="14"/>
      <c r="E6" s="14"/>
      <c r="F6" s="14"/>
      <c r="G6" s="14"/>
    </row>
    <row r="7" spans="1:11" x14ac:dyDescent="0.2">
      <c r="A7" s="15" t="s">
        <v>148</v>
      </c>
      <c r="B7" s="14"/>
      <c r="C7" s="14"/>
      <c r="D7" s="14"/>
      <c r="E7" s="14"/>
      <c r="F7" s="14">
        <v>-1</v>
      </c>
      <c r="G7" s="14"/>
    </row>
    <row r="8" spans="1:11" x14ac:dyDescent="0.2">
      <c r="A8" s="15" t="s">
        <v>149</v>
      </c>
      <c r="B8" s="14">
        <v>23</v>
      </c>
      <c r="C8" s="14">
        <v>42</v>
      </c>
      <c r="D8" s="14"/>
      <c r="E8" s="14"/>
      <c r="F8" s="14"/>
      <c r="G8" s="14"/>
    </row>
    <row r="9" spans="1:11" x14ac:dyDescent="0.2">
      <c r="A9" s="15" t="s">
        <v>141</v>
      </c>
      <c r="B9" s="14"/>
      <c r="C9" s="14"/>
      <c r="D9" s="14"/>
      <c r="E9" s="14"/>
      <c r="F9" s="14"/>
      <c r="G9" s="14"/>
    </row>
    <row r="10" spans="1:11" x14ac:dyDescent="0.2">
      <c r="A10" s="15" t="s">
        <v>150</v>
      </c>
      <c r="B10" s="14">
        <v>23</v>
      </c>
      <c r="C10" s="14">
        <v>42</v>
      </c>
      <c r="D10" s="14">
        <v>42</v>
      </c>
      <c r="E10" s="14">
        <v>23</v>
      </c>
      <c r="F10" s="14"/>
      <c r="G10" s="14"/>
    </row>
    <row r="11" spans="1:11" x14ac:dyDescent="0.2">
      <c r="A11" s="15" t="s">
        <v>142</v>
      </c>
      <c r="B11" s="14"/>
      <c r="C11" s="14"/>
      <c r="D11" s="14"/>
      <c r="E11" s="14">
        <v>23</v>
      </c>
      <c r="F11" s="14"/>
      <c r="G11" s="14">
        <v>1</v>
      </c>
    </row>
    <row r="12" spans="1:11" x14ac:dyDescent="0.2">
      <c r="A12" s="15" t="s">
        <v>151</v>
      </c>
      <c r="B12" s="14"/>
      <c r="C12" s="14"/>
      <c r="D12" s="14">
        <v>42</v>
      </c>
      <c r="E12" s="14">
        <v>23</v>
      </c>
      <c r="F12" s="14"/>
      <c r="G12" s="14">
        <v>1</v>
      </c>
    </row>
    <row r="13" spans="1:11" x14ac:dyDescent="0.2">
      <c r="A13" s="15" t="s">
        <v>142</v>
      </c>
      <c r="B13" s="14"/>
      <c r="C13" s="14"/>
      <c r="D13" s="14"/>
      <c r="E13" s="14">
        <v>23</v>
      </c>
      <c r="F13" s="14"/>
      <c r="G13" s="14">
        <v>2</v>
      </c>
    </row>
    <row r="14" spans="1:11" x14ac:dyDescent="0.2">
      <c r="A14" s="15" t="s">
        <v>151</v>
      </c>
      <c r="B14" s="14"/>
      <c r="C14" s="14"/>
      <c r="D14" s="14">
        <v>84</v>
      </c>
      <c r="E14" s="14">
        <v>23</v>
      </c>
      <c r="F14" s="14"/>
      <c r="G14" s="14">
        <v>2</v>
      </c>
    </row>
    <row r="15" spans="1:11" x14ac:dyDescent="0.2">
      <c r="A15" s="15" t="s">
        <v>142</v>
      </c>
      <c r="B15" s="14"/>
      <c r="C15" s="14"/>
      <c r="D15" s="14"/>
      <c r="E15" s="14">
        <v>23</v>
      </c>
      <c r="F15" s="14"/>
      <c r="G15" s="14">
        <v>3</v>
      </c>
    </row>
    <row r="16" spans="1:11" x14ac:dyDescent="0.2">
      <c r="A16" s="15" t="s">
        <v>151</v>
      </c>
      <c r="B16" s="14"/>
      <c r="C16" s="14"/>
      <c r="D16" s="14">
        <v>126</v>
      </c>
      <c r="E16" s="14">
        <v>23</v>
      </c>
      <c r="F16" s="14"/>
      <c r="G16" s="14">
        <v>2</v>
      </c>
    </row>
    <row r="17" spans="1:7" x14ac:dyDescent="0.2">
      <c r="A17" s="14"/>
      <c r="B17" s="14"/>
      <c r="C17" s="14"/>
      <c r="D17" s="14"/>
      <c r="E17" s="14"/>
      <c r="F17" s="14"/>
      <c r="G17" s="14"/>
    </row>
    <row r="18" spans="1:7" x14ac:dyDescent="0.2">
      <c r="A18" s="14"/>
      <c r="B18" s="14"/>
      <c r="C18" s="14"/>
      <c r="D18" s="14"/>
      <c r="E18" s="14"/>
      <c r="F18" s="14"/>
      <c r="G18" s="14"/>
    </row>
    <row r="26" spans="1:7" x14ac:dyDescent="0.2">
      <c r="A26" s="11" t="s">
        <v>152</v>
      </c>
      <c r="D26">
        <v>42</v>
      </c>
      <c r="E26">
        <v>23</v>
      </c>
      <c r="F26">
        <v>19</v>
      </c>
      <c r="G26">
        <v>1</v>
      </c>
    </row>
    <row r="29" spans="1:7" x14ac:dyDescent="0.2">
      <c r="A29" s="11" t="s">
        <v>143</v>
      </c>
    </row>
    <row r="30" spans="1:7" x14ac:dyDescent="0.2">
      <c r="A30" s="11" t="s">
        <v>144</v>
      </c>
    </row>
    <row r="31" spans="1:7" x14ac:dyDescent="0.2">
      <c r="A31" s="11" t="s">
        <v>130</v>
      </c>
    </row>
    <row r="32" spans="1:7" x14ac:dyDescent="0.2">
      <c r="A32" s="11" t="s">
        <v>145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 x14ac:dyDescent="0.2"/>
  <cols>
    <col min="1" max="1" width="73.83203125" style="9" customWidth="1"/>
    <col min="2" max="2" width="22.83203125" style="9" customWidth="1"/>
    <col min="3" max="3" width="27" style="9" customWidth="1"/>
    <col min="4" max="4" width="27.1640625" style="9" customWidth="1"/>
    <col min="5" max="5" width="6" style="9" customWidth="1"/>
    <col min="6" max="7" width="10.83203125" style="9"/>
    <col min="8" max="8" width="11.1640625" style="9" bestFit="1" customWidth="1"/>
    <col min="9" max="16384" width="10.83203125" style="9"/>
  </cols>
  <sheetData>
    <row r="1" spans="1:8" ht="19" x14ac:dyDescent="0.25">
      <c r="A1" s="46" t="s">
        <v>159</v>
      </c>
      <c r="B1" s="46"/>
      <c r="C1" s="46"/>
      <c r="D1" s="46"/>
      <c r="E1" s="46"/>
      <c r="F1" s="46"/>
    </row>
    <row r="3" spans="1:8" x14ac:dyDescent="0.2">
      <c r="F3" s="27" t="e">
        <f>SUM(F5:F31)</f>
        <v>#REF!</v>
      </c>
      <c r="G3" s="21" t="e">
        <f>F3+SUM(G5:G200)*#REF!</f>
        <v>#REF!</v>
      </c>
      <c r="H3" s="21" t="e">
        <f>SUM(H5:H31)</f>
        <v>#REF!</v>
      </c>
    </row>
    <row r="4" spans="1:8" x14ac:dyDescent="0.2">
      <c r="B4" s="28" t="s">
        <v>165</v>
      </c>
      <c r="C4" s="28" t="s">
        <v>69</v>
      </c>
      <c r="D4" s="28" t="s">
        <v>166</v>
      </c>
      <c r="E4" s="28" t="s">
        <v>70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x14ac:dyDescent="0.2">
      <c r="A5" s="32" t="s">
        <v>160</v>
      </c>
      <c r="B5" s="25" t="s">
        <v>167</v>
      </c>
      <c r="C5" s="25"/>
      <c r="D5" s="25"/>
      <c r="E5" s="25"/>
      <c r="F5" s="31"/>
      <c r="G5" s="40"/>
      <c r="H5" s="31"/>
    </row>
    <row r="6" spans="1:8" x14ac:dyDescent="0.2">
      <c r="A6" s="32" t="s">
        <v>161</v>
      </c>
      <c r="B6" s="25"/>
      <c r="C6" s="25" t="s">
        <v>168</v>
      </c>
      <c r="D6" s="25"/>
      <c r="E6" s="25"/>
      <c r="F6" s="31"/>
      <c r="G6" s="40"/>
      <c r="H6" s="31"/>
    </row>
    <row r="7" spans="1:8" x14ac:dyDescent="0.2">
      <c r="A7" s="32" t="s">
        <v>162</v>
      </c>
      <c r="B7" s="25" t="s">
        <v>167</v>
      </c>
      <c r="C7" s="25"/>
      <c r="D7" s="25" t="s">
        <v>169</v>
      </c>
      <c r="E7" s="25"/>
      <c r="F7" s="31">
        <v>1</v>
      </c>
      <c r="G7" s="40"/>
      <c r="H7" s="31">
        <v>1</v>
      </c>
    </row>
    <row r="8" spans="1:8" x14ac:dyDescent="0.2">
      <c r="A8" s="35" t="s">
        <v>163</v>
      </c>
      <c r="B8" s="25"/>
      <c r="C8" s="25"/>
      <c r="D8" s="25" t="str">
        <f>D7</f>
        <v>[here, are, a, bunch, of, words]</v>
      </c>
      <c r="E8" s="25">
        <v>0</v>
      </c>
      <c r="F8" s="31">
        <v>1</v>
      </c>
      <c r="G8" s="40"/>
      <c r="H8" s="31">
        <v>1</v>
      </c>
    </row>
    <row r="9" spans="1:8" x14ac:dyDescent="0.2">
      <c r="A9" s="32" t="s">
        <v>172</v>
      </c>
      <c r="B9" s="25"/>
      <c r="C9" s="25"/>
      <c r="D9" s="25"/>
      <c r="E9" s="25">
        <v>0</v>
      </c>
      <c r="F9" s="31">
        <v>1</v>
      </c>
      <c r="G9" s="40"/>
      <c r="H9" s="31">
        <v>1</v>
      </c>
    </row>
    <row r="10" spans="1:8" x14ac:dyDescent="0.2">
      <c r="A10" s="25" t="s">
        <v>164</v>
      </c>
      <c r="B10" s="25"/>
      <c r="C10" s="25" t="s">
        <v>173</v>
      </c>
      <c r="D10" s="25" t="s">
        <v>169</v>
      </c>
      <c r="E10" s="25">
        <v>0</v>
      </c>
      <c r="F10" s="31">
        <v>3</v>
      </c>
      <c r="G10" s="40">
        <v>2</v>
      </c>
      <c r="H10" s="31" t="e">
        <f>1+#REF!+#REF!</f>
        <v>#REF!</v>
      </c>
    </row>
    <row r="11" spans="1:8" x14ac:dyDescent="0.2">
      <c r="A11" s="35" t="s">
        <v>163</v>
      </c>
      <c r="B11" s="25"/>
      <c r="C11" s="25"/>
      <c r="D11" s="25" t="str">
        <f>D10</f>
        <v>[here, are, a, bunch, of, words]</v>
      </c>
      <c r="E11" s="25">
        <v>1</v>
      </c>
      <c r="F11" s="31" t="e">
        <f>F8*#REF!</f>
        <v>#REF!</v>
      </c>
      <c r="G11" s="40"/>
      <c r="H11" s="31" t="e">
        <f>(#REF!^2)*#REF!</f>
        <v>#REF!</v>
      </c>
    </row>
    <row r="12" spans="1:8" x14ac:dyDescent="0.2">
      <c r="A12" s="32" t="s">
        <v>170</v>
      </c>
      <c r="B12" s="25"/>
      <c r="C12" s="25"/>
      <c r="D12" s="25"/>
      <c r="E12" s="25">
        <v>1</v>
      </c>
      <c r="F12" s="31" t="e">
        <f>F9*#REF!</f>
        <v>#REF!</v>
      </c>
      <c r="G12" s="40"/>
      <c r="H12" s="31" t="e">
        <f>#REF!</f>
        <v>#REF!</v>
      </c>
    </row>
    <row r="13" spans="1:8" x14ac:dyDescent="0.2">
      <c r="A13" s="32" t="s">
        <v>171</v>
      </c>
      <c r="B13" s="25"/>
      <c r="C13" s="25" t="s">
        <v>174</v>
      </c>
      <c r="D13" s="25"/>
      <c r="E13" s="25"/>
      <c r="F13" s="31">
        <v>1</v>
      </c>
      <c r="G13" s="40"/>
      <c r="H13" s="31">
        <f>1</f>
        <v>1</v>
      </c>
    </row>
    <row r="14" spans="1:8" x14ac:dyDescent="0.2">
      <c r="A14" s="25" t="s">
        <v>164</v>
      </c>
      <c r="B14" s="25"/>
      <c r="C14" s="25" t="s">
        <v>175</v>
      </c>
      <c r="D14" s="25" t="s">
        <v>169</v>
      </c>
      <c r="E14" s="25">
        <v>1</v>
      </c>
      <c r="F14" s="31" t="e">
        <f>F10*#REF!</f>
        <v>#REF!</v>
      </c>
      <c r="G14" s="40" t="e">
        <f>G10*#REF!</f>
        <v>#REF!</v>
      </c>
      <c r="H14" s="31" t="e">
        <f>(#REF!^3+#REF!)*#REF!</f>
        <v>#REF!</v>
      </c>
    </row>
    <row r="15" spans="1:8" x14ac:dyDescent="0.2">
      <c r="A15" s="35" t="s">
        <v>163</v>
      </c>
      <c r="B15" s="25"/>
      <c r="C15" s="25"/>
      <c r="D15" s="25" t="str">
        <f>D14</f>
        <v>[here, are, a, bunch, of, words]</v>
      </c>
      <c r="E15" s="25">
        <v>2</v>
      </c>
      <c r="F15" s="31" t="e">
        <f>F11*#REF!</f>
        <v>#REF!</v>
      </c>
      <c r="G15" s="40"/>
      <c r="H15" s="31" t="e">
        <f>(#REF!^4)*#REF!^2</f>
        <v>#REF!</v>
      </c>
    </row>
    <row r="16" spans="1:8" x14ac:dyDescent="0.2">
      <c r="A16" s="32" t="s">
        <v>170</v>
      </c>
      <c r="B16" s="25"/>
      <c r="C16" s="25"/>
      <c r="D16" s="25"/>
      <c r="E16" s="25">
        <v>2</v>
      </c>
      <c r="F16" s="31" t="e">
        <f>F12*#REF!</f>
        <v>#REF!</v>
      </c>
      <c r="G16" s="40"/>
      <c r="H16" s="31" t="e">
        <f>#REF!^2</f>
        <v>#REF!</v>
      </c>
    </row>
    <row r="17" spans="1:8" x14ac:dyDescent="0.2">
      <c r="A17" s="32" t="s">
        <v>171</v>
      </c>
      <c r="B17" s="25"/>
      <c r="C17" s="25" t="s">
        <v>176</v>
      </c>
      <c r="D17" s="25"/>
      <c r="E17" s="25"/>
      <c r="F17" s="31" t="e">
        <f>F13*#REF!</f>
        <v>#REF!</v>
      </c>
      <c r="G17" s="40"/>
      <c r="H17" s="31" t="e">
        <f>#REF!^2</f>
        <v>#REF!</v>
      </c>
    </row>
    <row r="18" spans="1:8" x14ac:dyDescent="0.2">
      <c r="A18" s="25" t="s">
        <v>164</v>
      </c>
      <c r="B18" s="25"/>
      <c r="C18" s="25" t="s">
        <v>177</v>
      </c>
      <c r="D18" s="25" t="s">
        <v>169</v>
      </c>
      <c r="E18" s="25">
        <v>2</v>
      </c>
      <c r="F18" s="31" t="e">
        <f>F14*#REF!</f>
        <v>#REF!</v>
      </c>
      <c r="G18" s="40" t="e">
        <f>G14*#REF!</f>
        <v>#REF!</v>
      </c>
      <c r="H18" s="31" t="e">
        <f>(#REF!^5+#REF!)*#REF!^2</f>
        <v>#REF!</v>
      </c>
    </row>
    <row r="19" spans="1:8" x14ac:dyDescent="0.2">
      <c r="A19" s="35" t="s">
        <v>163</v>
      </c>
      <c r="B19" s="25"/>
      <c r="C19" s="25"/>
      <c r="D19" s="25" t="str">
        <f>D18</f>
        <v>[here, are, a, bunch, of, words]</v>
      </c>
      <c r="E19" s="25">
        <v>3</v>
      </c>
      <c r="F19" s="31" t="e">
        <f>F15*#REF!</f>
        <v>#REF!</v>
      </c>
      <c r="G19" s="40"/>
      <c r="H19" s="31" t="e">
        <f>(#REF!^6)*#REF!^3</f>
        <v>#REF!</v>
      </c>
    </row>
    <row r="20" spans="1:8" x14ac:dyDescent="0.2">
      <c r="A20" s="32" t="s">
        <v>170</v>
      </c>
      <c r="B20" s="25"/>
      <c r="C20" s="25"/>
      <c r="D20" s="25"/>
      <c r="E20" s="25">
        <v>3</v>
      </c>
      <c r="F20" s="31" t="e">
        <f>F16*#REF!</f>
        <v>#REF!</v>
      </c>
      <c r="G20" s="40"/>
      <c r="H20" s="31" t="e">
        <f>#REF!^3</f>
        <v>#REF!</v>
      </c>
    </row>
    <row r="21" spans="1:8" x14ac:dyDescent="0.2">
      <c r="A21" s="32" t="s">
        <v>171</v>
      </c>
      <c r="B21" s="25"/>
      <c r="C21" s="25" t="s">
        <v>178</v>
      </c>
      <c r="D21" s="25"/>
      <c r="E21" s="25"/>
      <c r="F21" s="31" t="e">
        <f>F17*#REF!</f>
        <v>#REF!</v>
      </c>
      <c r="G21" s="40"/>
      <c r="H21" s="31" t="e">
        <f>#REF!^3</f>
        <v>#REF!</v>
      </c>
    </row>
    <row r="22" spans="1:8" x14ac:dyDescent="0.2">
      <c r="A22" s="25" t="s">
        <v>164</v>
      </c>
      <c r="B22" s="25"/>
      <c r="C22" s="25" t="s">
        <v>179</v>
      </c>
      <c r="D22" s="25" t="s">
        <v>169</v>
      </c>
      <c r="E22" s="25">
        <v>3</v>
      </c>
      <c r="F22" s="31" t="e">
        <f>F18*#REF!</f>
        <v>#REF!</v>
      </c>
      <c r="G22" s="40" t="e">
        <f>G18*#REF!</f>
        <v>#REF!</v>
      </c>
      <c r="H22" s="31" t="e">
        <f>(#REF!^8+1+#REF!)*#REF!^3</f>
        <v>#REF!</v>
      </c>
    </row>
    <row r="23" spans="1:8" x14ac:dyDescent="0.2">
      <c r="A23" s="35" t="s">
        <v>163</v>
      </c>
      <c r="B23" s="25"/>
      <c r="C23" s="25"/>
      <c r="D23" s="25" t="str">
        <f>D22</f>
        <v>[here, are, a, bunch, of, words]</v>
      </c>
      <c r="E23" s="25">
        <v>4</v>
      </c>
      <c r="F23" s="31" t="e">
        <f>F19*#REF!</f>
        <v>#REF!</v>
      </c>
      <c r="G23" s="40"/>
      <c r="H23" s="31" t="e">
        <f>(#REF!^8)*#REF!^4</f>
        <v>#REF!</v>
      </c>
    </row>
    <row r="24" spans="1:8" x14ac:dyDescent="0.2">
      <c r="A24" s="32" t="s">
        <v>170</v>
      </c>
      <c r="B24" s="25"/>
      <c r="C24" s="25"/>
      <c r="D24" s="25"/>
      <c r="E24" s="25">
        <v>4</v>
      </c>
      <c r="F24" s="31" t="e">
        <f>F20*#REF!</f>
        <v>#REF!</v>
      </c>
      <c r="G24" s="40"/>
      <c r="H24" s="31" t="e">
        <f>#REF!^4</f>
        <v>#REF!</v>
      </c>
    </row>
    <row r="25" spans="1:8" x14ac:dyDescent="0.2">
      <c r="A25" s="32" t="s">
        <v>171</v>
      </c>
      <c r="B25" s="25"/>
      <c r="C25" s="25" t="s">
        <v>180</v>
      </c>
      <c r="D25" s="25"/>
      <c r="E25" s="25"/>
      <c r="F25" s="31" t="e">
        <f>F21*#REF!</f>
        <v>#REF!</v>
      </c>
      <c r="G25" s="40"/>
      <c r="H25" s="31" t="e">
        <f>#REF!^4</f>
        <v>#REF!</v>
      </c>
    </row>
    <row r="26" spans="1:8" x14ac:dyDescent="0.2">
      <c r="A26" s="25" t="s">
        <v>164</v>
      </c>
      <c r="B26" s="25"/>
      <c r="C26" s="25" t="s">
        <v>181</v>
      </c>
      <c r="D26" s="25" t="s">
        <v>169</v>
      </c>
      <c r="E26" s="25">
        <v>4</v>
      </c>
      <c r="F26" s="31" t="e">
        <f>F22*#REF!</f>
        <v>#REF!</v>
      </c>
      <c r="G26" s="40" t="e">
        <f>G22*#REF!</f>
        <v>#REF!</v>
      </c>
      <c r="H26" s="31" t="e">
        <f>(#REF!^10+#REF!)*#REF!^5</f>
        <v>#REF!</v>
      </c>
    </row>
    <row r="27" spans="1:8" x14ac:dyDescent="0.2">
      <c r="A27" s="35" t="s">
        <v>163</v>
      </c>
      <c r="B27" s="25"/>
      <c r="C27" s="25"/>
      <c r="D27" s="25" t="str">
        <f>D26</f>
        <v>[here, are, a, bunch, of, words]</v>
      </c>
      <c r="E27" s="25">
        <v>5</v>
      </c>
      <c r="F27" s="31" t="e">
        <f>F23*#REF!</f>
        <v>#REF!</v>
      </c>
      <c r="G27" s="40"/>
      <c r="H27" s="31" t="e">
        <f>(#REF!^11)*#REF!^5</f>
        <v>#REF!</v>
      </c>
    </row>
    <row r="28" spans="1:8" x14ac:dyDescent="0.2">
      <c r="A28" s="32" t="s">
        <v>170</v>
      </c>
      <c r="B28" s="25"/>
      <c r="C28" s="25"/>
      <c r="D28" s="25"/>
      <c r="E28" s="25">
        <v>5</v>
      </c>
      <c r="F28" s="31" t="e">
        <f>F24*#REF!</f>
        <v>#REF!</v>
      </c>
      <c r="G28" s="40"/>
      <c r="H28" s="31" t="e">
        <f>#REF!^5</f>
        <v>#REF!</v>
      </c>
    </row>
    <row r="29" spans="1:8" x14ac:dyDescent="0.2">
      <c r="A29" s="32" t="s">
        <v>171</v>
      </c>
      <c r="B29" s="25"/>
      <c r="C29" s="25" t="s">
        <v>182</v>
      </c>
      <c r="D29" s="25"/>
      <c r="E29" s="25"/>
      <c r="F29" s="31" t="e">
        <f>F25*#REF!</f>
        <v>#REF!</v>
      </c>
      <c r="G29" s="40"/>
      <c r="H29" s="31" t="e">
        <f>#REF!^5</f>
        <v>#REF!</v>
      </c>
    </row>
    <row r="30" spans="1:8" x14ac:dyDescent="0.2">
      <c r="A30" s="25" t="s">
        <v>164</v>
      </c>
      <c r="B30" s="25"/>
      <c r="C30" s="25" t="s">
        <v>183</v>
      </c>
      <c r="D30" s="25" t="s">
        <v>169</v>
      </c>
      <c r="E30" s="25">
        <v>5</v>
      </c>
      <c r="F30" s="31" t="e">
        <f>F26*#REF!</f>
        <v>#REF!</v>
      </c>
      <c r="G30" s="40" t="e">
        <f>G26*#REF!</f>
        <v>#REF!</v>
      </c>
      <c r="H30" s="31" t="e">
        <f>(#REF!^12+#REF!)*#REF!^5</f>
        <v>#REF!</v>
      </c>
    </row>
    <row r="31" spans="1:8" x14ac:dyDescent="0.2">
      <c r="A31" s="32" t="s">
        <v>71</v>
      </c>
      <c r="B31" s="25"/>
      <c r="C31" s="25" t="s">
        <v>183</v>
      </c>
      <c r="D31" s="25"/>
      <c r="E31" s="25"/>
      <c r="F31" s="31"/>
      <c r="G31" s="40"/>
      <c r="H31" s="3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 x14ac:dyDescent="0.2"/>
  <cols>
    <col min="1" max="1" width="32.6640625" style="5" customWidth="1"/>
    <col min="2" max="2" width="10" style="5" customWidth="1"/>
    <col min="3" max="3" width="17.83203125" style="5" customWidth="1"/>
    <col min="4" max="6" width="10.83203125" style="5"/>
    <col min="7" max="7" width="8.33203125" style="5" customWidth="1"/>
    <col min="8" max="8" width="64.83203125" style="5" customWidth="1"/>
    <col min="9" max="16384" width="10.83203125" style="5"/>
  </cols>
  <sheetData>
    <row r="3" spans="1:8" ht="34" x14ac:dyDescent="0.2">
      <c r="A3" s="7" t="s">
        <v>27</v>
      </c>
      <c r="B3" s="7" t="s">
        <v>0</v>
      </c>
      <c r="C3" s="7" t="s">
        <v>3</v>
      </c>
      <c r="D3" s="7" t="s">
        <v>26</v>
      </c>
      <c r="E3" s="7" t="s">
        <v>67</v>
      </c>
      <c r="F3" s="7" t="s">
        <v>68</v>
      </c>
      <c r="G3" s="7" t="s">
        <v>31</v>
      </c>
      <c r="H3" s="7" t="s">
        <v>29</v>
      </c>
    </row>
    <row r="4" spans="1:8" ht="45" customHeight="1" x14ac:dyDescent="0.2">
      <c r="A4" s="5" t="e">
        <f>#REF!</f>
        <v>#REF!</v>
      </c>
      <c r="B4" s="6">
        <v>1</v>
      </c>
      <c r="C4" s="5">
        <v>1</v>
      </c>
      <c r="D4" s="5">
        <v>24</v>
      </c>
      <c r="E4" s="5">
        <v>36.57</v>
      </c>
      <c r="F4" s="8" t="e">
        <f>#REF!</f>
        <v>#REF!</v>
      </c>
      <c r="G4" s="5">
        <v>1</v>
      </c>
      <c r="H4" s="5" t="s">
        <v>53</v>
      </c>
    </row>
    <row r="5" spans="1:8" ht="45" customHeight="1" x14ac:dyDescent="0.2">
      <c r="A5" s="5" t="e">
        <f>#REF!</f>
        <v>#REF!</v>
      </c>
      <c r="B5" s="6">
        <v>2</v>
      </c>
      <c r="C5" s="5">
        <v>0</v>
      </c>
      <c r="D5" s="5">
        <v>1</v>
      </c>
      <c r="F5" s="8" t="e">
        <f>#REF!</f>
        <v>#REF!</v>
      </c>
      <c r="G5" s="5">
        <v>2</v>
      </c>
      <c r="H5" s="5" t="s">
        <v>52</v>
      </c>
    </row>
    <row r="6" spans="1:8" ht="45" customHeight="1" x14ac:dyDescent="0.2">
      <c r="A6" s="5" t="e">
        <f>#REF!</f>
        <v>#REF!</v>
      </c>
      <c r="B6" s="6">
        <v>3</v>
      </c>
      <c r="C6" s="5" t="s">
        <v>60</v>
      </c>
      <c r="D6" s="5" t="s">
        <v>35</v>
      </c>
      <c r="F6" s="8" t="e">
        <f>#REF!</f>
        <v>#REF!</v>
      </c>
      <c r="G6" s="5">
        <v>3</v>
      </c>
      <c r="H6" s="5" t="s">
        <v>59</v>
      </c>
    </row>
    <row r="7" spans="1:8" ht="45" customHeight="1" x14ac:dyDescent="0.2">
      <c r="A7" s="5" t="e">
        <f>#REF!</f>
        <v>#REF!</v>
      </c>
      <c r="B7" s="6">
        <v>4</v>
      </c>
      <c r="C7" s="5" t="s">
        <v>42</v>
      </c>
      <c r="F7" s="8" t="e">
        <f>#REF!</f>
        <v>#REF!</v>
      </c>
      <c r="G7" s="5">
        <v>4</v>
      </c>
      <c r="H7" s="5" t="s">
        <v>62</v>
      </c>
    </row>
    <row r="8" spans="1:8" ht="45" customHeight="1" x14ac:dyDescent="0.2">
      <c r="A8" s="5" t="e">
        <f>#REF!</f>
        <v>#REF!</v>
      </c>
      <c r="B8" s="6">
        <v>5</v>
      </c>
      <c r="C8" s="5">
        <v>1</v>
      </c>
      <c r="D8" s="5">
        <v>2</v>
      </c>
      <c r="E8" s="5">
        <v>276.22000000000003</v>
      </c>
      <c r="F8" s="8" t="e">
        <f>#REF!</f>
        <v>#REF!</v>
      </c>
      <c r="G8" s="5">
        <v>4</v>
      </c>
      <c r="H8" s="5" t="s">
        <v>63</v>
      </c>
    </row>
    <row r="9" spans="1:8" ht="45" customHeight="1" x14ac:dyDescent="0.2">
      <c r="A9" s="5" t="e">
        <f>#REF!</f>
        <v>#REF!</v>
      </c>
      <c r="B9" s="6">
        <v>6</v>
      </c>
      <c r="C9" s="5">
        <v>0</v>
      </c>
      <c r="D9" s="5">
        <v>10</v>
      </c>
      <c r="E9" s="5">
        <v>26</v>
      </c>
      <c r="F9" s="8" t="e">
        <f>#REF!</f>
        <v>#REF!</v>
      </c>
      <c r="G9" s="5">
        <v>1</v>
      </c>
      <c r="H9" s="5" t="s">
        <v>54</v>
      </c>
    </row>
    <row r="10" spans="1:8" ht="45" customHeight="1" x14ac:dyDescent="0.2">
      <c r="A10" s="5" t="e">
        <f>#REF!</f>
        <v>#REF!</v>
      </c>
      <c r="B10" s="6">
        <v>7</v>
      </c>
      <c r="C10" s="5">
        <v>1</v>
      </c>
      <c r="D10" s="5">
        <v>19</v>
      </c>
      <c r="F10" s="8" t="e">
        <f>#REF!</f>
        <v>#REF!</v>
      </c>
      <c r="G10" s="5">
        <v>3</v>
      </c>
      <c r="H10" s="5" t="s">
        <v>30</v>
      </c>
    </row>
    <row r="11" spans="1:8" ht="45" customHeight="1" x14ac:dyDescent="0.2">
      <c r="A11" s="5" t="e">
        <f>#REF!</f>
        <v>#REF!</v>
      </c>
      <c r="B11" s="6">
        <v>8</v>
      </c>
      <c r="C11" s="5" t="s">
        <v>42</v>
      </c>
      <c r="D11" s="5" t="s">
        <v>28</v>
      </c>
      <c r="F11" s="8" t="e">
        <f>#REF!</f>
        <v>#REF!</v>
      </c>
      <c r="G11" s="5">
        <v>4</v>
      </c>
      <c r="H11" s="5" t="s">
        <v>41</v>
      </c>
    </row>
    <row r="12" spans="1:8" ht="45" customHeight="1" x14ac:dyDescent="0.2">
      <c r="A12" s="5" t="e">
        <f>#REF!</f>
        <v>#REF!</v>
      </c>
      <c r="B12" s="6">
        <v>9</v>
      </c>
      <c r="C12" s="5">
        <v>0</v>
      </c>
      <c r="D12" s="5" t="s">
        <v>33</v>
      </c>
      <c r="F12" s="8" t="e">
        <f>#REF!</f>
        <v>#REF!</v>
      </c>
      <c r="G12" s="5">
        <v>2</v>
      </c>
      <c r="H12" s="5" t="s">
        <v>32</v>
      </c>
    </row>
    <row r="13" spans="1:8" ht="45" customHeight="1" x14ac:dyDescent="0.2">
      <c r="A13" s="5" t="e">
        <f>#REF!</f>
        <v>#REF!</v>
      </c>
      <c r="B13" s="6">
        <v>10</v>
      </c>
      <c r="C13" s="5">
        <v>1</v>
      </c>
      <c r="D13" s="5">
        <v>10</v>
      </c>
      <c r="E13" s="5">
        <v>21.14</v>
      </c>
      <c r="F13" s="8" t="e">
        <f>#REF!</f>
        <v>#REF!</v>
      </c>
      <c r="G13" s="5">
        <v>1</v>
      </c>
      <c r="H13" s="5" t="s">
        <v>34</v>
      </c>
    </row>
    <row r="14" spans="1:8" ht="45" customHeight="1" x14ac:dyDescent="0.2">
      <c r="A14" s="5" t="e">
        <f>#REF!</f>
        <v>#REF!</v>
      </c>
      <c r="B14" s="6">
        <v>11</v>
      </c>
      <c r="D14" s="5">
        <v>8</v>
      </c>
      <c r="E14" s="5">
        <v>51.43</v>
      </c>
      <c r="F14" s="8" t="e">
        <f>#REF!</f>
        <v>#REF!</v>
      </c>
      <c r="G14" s="5">
        <v>2</v>
      </c>
      <c r="H14" s="5" t="s">
        <v>61</v>
      </c>
    </row>
    <row r="15" spans="1:8" ht="45" customHeight="1" x14ac:dyDescent="0.2">
      <c r="A15" s="5" t="e">
        <f>#REF!</f>
        <v>#REF!</v>
      </c>
      <c r="B15" s="6">
        <v>12</v>
      </c>
      <c r="D15" s="5" t="s">
        <v>33</v>
      </c>
      <c r="E15" s="5">
        <v>102.93</v>
      </c>
      <c r="F15" s="8" t="e">
        <f>#REF!</f>
        <v>#REF!</v>
      </c>
      <c r="G15" s="5">
        <v>3</v>
      </c>
      <c r="H15" s="5" t="s">
        <v>55</v>
      </c>
    </row>
    <row r="16" spans="1:8" ht="17" x14ac:dyDescent="0.2">
      <c r="A16" s="5" t="e">
        <f>#REF!</f>
        <v>#REF!</v>
      </c>
      <c r="B16" s="6">
        <v>13</v>
      </c>
      <c r="C16" s="5">
        <v>1</v>
      </c>
      <c r="D16" s="5">
        <v>42</v>
      </c>
      <c r="E16" s="5">
        <v>25.31</v>
      </c>
      <c r="F16" s="8" t="e">
        <f>#REF!</f>
        <v>#REF!</v>
      </c>
      <c r="G16" s="5">
        <v>1</v>
      </c>
      <c r="H16" s="5" t="s">
        <v>36</v>
      </c>
    </row>
    <row r="17" spans="1:8" ht="51" x14ac:dyDescent="0.2">
      <c r="A17" s="5" t="e">
        <f>#REF!</f>
        <v>#REF!</v>
      </c>
      <c r="B17" s="6">
        <v>14</v>
      </c>
      <c r="C17" s="5" t="s">
        <v>116</v>
      </c>
      <c r="D17" s="5" t="s">
        <v>37</v>
      </c>
      <c r="E17" s="5">
        <v>41.87</v>
      </c>
      <c r="F17" s="8" t="e">
        <f>#REF!</f>
        <v>#REF!</v>
      </c>
      <c r="G17" s="5">
        <v>1</v>
      </c>
      <c r="H17" s="5" t="s">
        <v>38</v>
      </c>
    </row>
    <row r="18" spans="1:8" ht="51" x14ac:dyDescent="0.2">
      <c r="A18" s="5" t="e">
        <f>#REF!</f>
        <v>#REF!</v>
      </c>
      <c r="B18" s="6">
        <v>15</v>
      </c>
      <c r="C18" s="5" t="s">
        <v>42</v>
      </c>
      <c r="D18" s="5" t="s">
        <v>35</v>
      </c>
      <c r="E18" s="5" t="s">
        <v>45</v>
      </c>
      <c r="F18" s="8" t="e">
        <f>#REF!</f>
        <v>#REF!</v>
      </c>
      <c r="G18" s="5">
        <v>5</v>
      </c>
      <c r="H18" s="5" t="s">
        <v>44</v>
      </c>
    </row>
    <row r="19" spans="1:8" ht="17" x14ac:dyDescent="0.2">
      <c r="A19" s="5" t="e">
        <f>#REF!</f>
        <v>#REF!</v>
      </c>
      <c r="B19" s="6">
        <v>16</v>
      </c>
      <c r="C19" s="5">
        <v>1</v>
      </c>
      <c r="D19" s="5">
        <v>6</v>
      </c>
      <c r="E19" s="5">
        <v>5.96</v>
      </c>
      <c r="F19" s="8" t="e">
        <f>#REF!</f>
        <v>#REF!</v>
      </c>
      <c r="G19" s="5">
        <v>1</v>
      </c>
      <c r="H19" s="5" t="s">
        <v>64</v>
      </c>
    </row>
    <row r="20" spans="1:8" ht="119" x14ac:dyDescent="0.2">
      <c r="A20" s="5" t="e">
        <f>#REF!</f>
        <v>#REF!</v>
      </c>
      <c r="B20" s="6">
        <v>17</v>
      </c>
      <c r="C20" s="5">
        <v>1</v>
      </c>
      <c r="D20" s="5" t="s">
        <v>40</v>
      </c>
      <c r="E20" s="5">
        <v>64.38</v>
      </c>
      <c r="F20" s="8" t="e">
        <f>#REF!</f>
        <v>#REF!</v>
      </c>
      <c r="G20" s="5">
        <v>2</v>
      </c>
      <c r="H20" s="5" t="s">
        <v>39</v>
      </c>
    </row>
    <row r="21" spans="1:8" ht="68" x14ac:dyDescent="0.2">
      <c r="A21" s="5" t="e">
        <f>#REF!</f>
        <v>#REF!</v>
      </c>
      <c r="B21" s="6">
        <v>18</v>
      </c>
      <c r="C21" s="5" t="s">
        <v>157</v>
      </c>
      <c r="D21" s="5" t="s">
        <v>35</v>
      </c>
      <c r="E21" s="5" t="s">
        <v>65</v>
      </c>
      <c r="F21" s="8" t="e">
        <f>#REF!</f>
        <v>#REF!</v>
      </c>
      <c r="G21" s="5">
        <v>4</v>
      </c>
      <c r="H21" s="5" t="s">
        <v>66</v>
      </c>
    </row>
    <row r="22" spans="1:8" ht="51" x14ac:dyDescent="0.2">
      <c r="A22" s="5" t="e">
        <f>#REF!</f>
        <v>#REF!</v>
      </c>
      <c r="B22" s="6">
        <v>19</v>
      </c>
      <c r="C22" s="5" t="s">
        <v>184</v>
      </c>
      <c r="D22" s="5" t="s">
        <v>56</v>
      </c>
      <c r="E22" s="5">
        <v>83</v>
      </c>
      <c r="F22" s="8" t="e">
        <f>#REF!</f>
        <v>#REF!</v>
      </c>
      <c r="G22" s="5">
        <v>2</v>
      </c>
      <c r="H22" s="5" t="s">
        <v>57</v>
      </c>
    </row>
    <row r="23" spans="1:8" ht="85" x14ac:dyDescent="0.2">
      <c r="A23" s="5" t="e">
        <f>#REF!</f>
        <v>#REF!</v>
      </c>
      <c r="B23" s="6">
        <v>20</v>
      </c>
      <c r="C23" s="5" t="s">
        <v>185</v>
      </c>
      <c r="D23" s="5" t="s">
        <v>28</v>
      </c>
      <c r="E23" s="5">
        <v>44.05</v>
      </c>
      <c r="F23" s="8" t="e">
        <f>#REF!</f>
        <v>#REF!</v>
      </c>
      <c r="G23" s="5">
        <v>3</v>
      </c>
      <c r="H23" s="5" t="s">
        <v>43</v>
      </c>
    </row>
    <row r="24" spans="1:8" ht="85" x14ac:dyDescent="0.2">
      <c r="A24" s="5" t="e">
        <f>#REF!</f>
        <v>#REF!</v>
      </c>
      <c r="B24" s="6">
        <v>21</v>
      </c>
      <c r="C24" s="5" t="s">
        <v>48</v>
      </c>
      <c r="D24" s="5">
        <v>210461</v>
      </c>
      <c r="E24" s="5">
        <v>285.58999999999997</v>
      </c>
      <c r="F24" s="8" t="e">
        <f>#REF!</f>
        <v>#REF!</v>
      </c>
      <c r="G24" s="5">
        <v>4</v>
      </c>
      <c r="H24" s="5" t="s">
        <v>46</v>
      </c>
    </row>
    <row r="25" spans="1:8" ht="34" x14ac:dyDescent="0.2">
      <c r="A25" s="5" t="e">
        <f>#REF!</f>
        <v>#REF!</v>
      </c>
      <c r="B25" s="6">
        <v>22</v>
      </c>
      <c r="C25" s="5" t="s">
        <v>49</v>
      </c>
      <c r="E25" s="5" t="s">
        <v>51</v>
      </c>
      <c r="F25" s="8" t="e">
        <f>#REF!</f>
        <v>#REF!</v>
      </c>
      <c r="G25" s="5">
        <v>2</v>
      </c>
      <c r="H25" s="5" t="s">
        <v>50</v>
      </c>
    </row>
    <row r="26" spans="1:8" ht="17" x14ac:dyDescent="0.2">
      <c r="A26" s="5" t="e">
        <f>#REF!</f>
        <v>#REF!</v>
      </c>
      <c r="B26" s="6">
        <v>23</v>
      </c>
      <c r="C26" s="5">
        <v>1</v>
      </c>
      <c r="D26" s="5">
        <v>2622148</v>
      </c>
      <c r="E26" s="5">
        <v>16.78</v>
      </c>
      <c r="F26" s="8" t="e">
        <f>#REF!</f>
        <v>#REF!</v>
      </c>
      <c r="G26" s="5">
        <v>1</v>
      </c>
      <c r="H26" s="5" t="s">
        <v>58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D24"/>
  <sheetViews>
    <sheetView tabSelected="1" zoomScale="108" workbookViewId="0">
      <selection activeCell="F3" sqref="F3"/>
    </sheetView>
  </sheetViews>
  <sheetFormatPr baseColWidth="10" defaultRowHeight="16" x14ac:dyDescent="0.2"/>
  <cols>
    <col min="1" max="1" width="8.6640625" style="1" customWidth="1"/>
    <col min="2" max="2" width="15" style="1" customWidth="1"/>
    <col min="3" max="3" width="10.83203125" style="1" customWidth="1"/>
    <col min="4" max="4" width="14.33203125" style="1" customWidth="1"/>
    <col min="5" max="16384" width="10.83203125" style="1"/>
  </cols>
  <sheetData>
    <row r="1" spans="1:4" ht="19" x14ac:dyDescent="0.2">
      <c r="A1" s="44" t="s">
        <v>193</v>
      </c>
      <c r="B1" s="44"/>
      <c r="C1" s="44"/>
      <c r="D1" s="44"/>
    </row>
    <row r="3" spans="1:4" x14ac:dyDescent="0.2">
      <c r="A3" s="37" t="s">
        <v>194</v>
      </c>
      <c r="B3" s="37" t="s">
        <v>195</v>
      </c>
      <c r="C3" s="37" t="s">
        <v>1</v>
      </c>
      <c r="D3" s="37" t="s">
        <v>2</v>
      </c>
    </row>
    <row r="4" spans="1:4" x14ac:dyDescent="0.2">
      <c r="A4" s="24" t="s">
        <v>196</v>
      </c>
      <c r="B4" s="23">
        <v>68.014414634146334</v>
      </c>
      <c r="C4" s="24">
        <v>1</v>
      </c>
      <c r="D4" s="24">
        <v>6.8</v>
      </c>
    </row>
    <row r="5" spans="1:4" x14ac:dyDescent="0.2">
      <c r="A5" s="24" t="s">
        <v>197</v>
      </c>
      <c r="B5" s="23">
        <v>100.26741463414632</v>
      </c>
      <c r="C5" s="24">
        <v>5</v>
      </c>
      <c r="D5" s="24">
        <v>18.100000000000001</v>
      </c>
    </row>
    <row r="6" spans="1:4" x14ac:dyDescent="0.2">
      <c r="A6" s="24" t="s">
        <v>198</v>
      </c>
      <c r="B6" s="23">
        <v>154.64156097560979</v>
      </c>
      <c r="C6" s="24">
        <v>7</v>
      </c>
      <c r="D6" s="24">
        <v>15.4</v>
      </c>
    </row>
    <row r="7" spans="1:4" x14ac:dyDescent="0.2">
      <c r="A7" s="24" t="s">
        <v>199</v>
      </c>
      <c r="B7" s="23">
        <v>211.48453658536584</v>
      </c>
      <c r="C7" s="24">
        <v>5</v>
      </c>
      <c r="D7" s="24">
        <v>14.3</v>
      </c>
    </row>
    <row r="8" spans="1:4" x14ac:dyDescent="0.2">
      <c r="A8" s="24" t="s">
        <v>200</v>
      </c>
      <c r="B8" s="23">
        <v>70.510951219512179</v>
      </c>
      <c r="C8" s="24">
        <v>1</v>
      </c>
      <c r="D8" s="24">
        <v>7.1</v>
      </c>
    </row>
    <row r="9" spans="1:4" x14ac:dyDescent="0.2">
      <c r="A9" s="24" t="s">
        <v>201</v>
      </c>
      <c r="B9" s="23">
        <v>66.048609756097534</v>
      </c>
      <c r="C9" s="24">
        <v>3</v>
      </c>
      <c r="D9" s="24">
        <v>9.5</v>
      </c>
    </row>
    <row r="10" spans="1:4" x14ac:dyDescent="0.2">
      <c r="A10" s="43" t="s">
        <v>202</v>
      </c>
      <c r="B10" s="23">
        <v>104.82602439024393</v>
      </c>
      <c r="C10" s="24">
        <v>1</v>
      </c>
      <c r="D10" s="24">
        <v>7.4</v>
      </c>
    </row>
    <row r="11" spans="1:4" x14ac:dyDescent="0.2">
      <c r="A11" s="43" t="s">
        <v>203</v>
      </c>
      <c r="B11" s="23">
        <v>65.420853658536572</v>
      </c>
      <c r="C11" s="24">
        <v>3</v>
      </c>
      <c r="D11" s="24">
        <v>8.9</v>
      </c>
    </row>
    <row r="12" spans="1:4" x14ac:dyDescent="0.2">
      <c r="A12" s="43" t="s">
        <v>204</v>
      </c>
      <c r="B12" s="23">
        <v>42.585804878048783</v>
      </c>
      <c r="C12" s="24">
        <v>6</v>
      </c>
      <c r="D12" s="24">
        <v>16.7</v>
      </c>
    </row>
    <row r="13" spans="1:4" x14ac:dyDescent="0.2">
      <c r="A13" s="43" t="s">
        <v>205</v>
      </c>
      <c r="B13" s="23">
        <v>65.473780487804873</v>
      </c>
      <c r="C13" s="24">
        <v>1</v>
      </c>
      <c r="D13" s="24">
        <v>7.4</v>
      </c>
    </row>
    <row r="14" spans="1:4" x14ac:dyDescent="0.2">
      <c r="A14" s="43" t="s">
        <v>206</v>
      </c>
      <c r="B14" s="23">
        <v>59.81002439024391</v>
      </c>
      <c r="C14" s="24">
        <v>3</v>
      </c>
      <c r="D14" s="24">
        <v>14</v>
      </c>
    </row>
    <row r="15" spans="1:4" x14ac:dyDescent="0.2">
      <c r="A15" s="43" t="s">
        <v>207</v>
      </c>
      <c r="B15" s="23">
        <v>37.425292682926823</v>
      </c>
      <c r="C15" s="24">
        <v>0</v>
      </c>
      <c r="D15" s="24">
        <v>6</v>
      </c>
    </row>
    <row r="16" spans="1:4" x14ac:dyDescent="0.2">
      <c r="A16" s="43" t="s">
        <v>208</v>
      </c>
      <c r="B16" s="23">
        <v>48.394707317073163</v>
      </c>
      <c r="C16" s="24">
        <v>1</v>
      </c>
      <c r="D16" s="24">
        <v>9.5</v>
      </c>
    </row>
    <row r="17" spans="1:4" x14ac:dyDescent="0.2">
      <c r="A17" s="43" t="s">
        <v>209</v>
      </c>
      <c r="B17" s="23">
        <v>20.50239024390244</v>
      </c>
      <c r="C17" s="24">
        <v>0</v>
      </c>
      <c r="D17" s="24">
        <v>5.6</v>
      </c>
    </row>
    <row r="18" spans="1:4" x14ac:dyDescent="0.2">
      <c r="A18" s="43" t="s">
        <v>210</v>
      </c>
      <c r="B18" s="23">
        <v>99.988414634146352</v>
      </c>
      <c r="C18" s="24">
        <v>4</v>
      </c>
      <c r="D18" s="24">
        <v>16.2</v>
      </c>
    </row>
    <row r="19" spans="1:4" x14ac:dyDescent="0.2">
      <c r="A19" s="43" t="s">
        <v>211</v>
      </c>
      <c r="B19" s="23">
        <v>145.23982926829271</v>
      </c>
      <c r="C19" s="24">
        <v>3</v>
      </c>
      <c r="D19" s="24">
        <v>21.3</v>
      </c>
    </row>
    <row r="20" spans="1:4" x14ac:dyDescent="0.2">
      <c r="A20" s="43" t="s">
        <v>212</v>
      </c>
      <c r="B20" s="23">
        <v>80.621829268292686</v>
      </c>
      <c r="C20" s="24">
        <v>4</v>
      </c>
      <c r="D20" s="24">
        <v>9.8000000000000007</v>
      </c>
    </row>
    <row r="21" spans="1:4" x14ac:dyDescent="0.2">
      <c r="A21" s="43" t="s">
        <v>213</v>
      </c>
      <c r="B21" s="23">
        <v>89.939219512195123</v>
      </c>
      <c r="C21" s="24">
        <v>2</v>
      </c>
      <c r="D21" s="24">
        <v>11.7</v>
      </c>
    </row>
    <row r="22" spans="1:4" x14ac:dyDescent="0.2">
      <c r="A22" s="24" t="s">
        <v>214</v>
      </c>
      <c r="B22" s="23">
        <v>54.500707317073157</v>
      </c>
      <c r="C22" s="24">
        <v>2</v>
      </c>
      <c r="D22" s="24">
        <v>9.6</v>
      </c>
    </row>
    <row r="23" spans="1:4" x14ac:dyDescent="0.2">
      <c r="B23" s="38" t="s">
        <v>189</v>
      </c>
      <c r="C23" s="38">
        <f>PEARSON($B4:$B22,C4:C22)</f>
        <v>0.55825328632237992</v>
      </c>
      <c r="D23" s="38">
        <f>PEARSON($B4:$B22,D4:D22)</f>
        <v>0.55597715532437797</v>
      </c>
    </row>
    <row r="24" spans="1:4" hidden="1" x14ac:dyDescent="0.2">
      <c r="B24" s="38" t="s">
        <v>190</v>
      </c>
      <c r="C24" s="38"/>
      <c r="D24" s="38"/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 x14ac:dyDescent="0.2"/>
  <cols>
    <col min="1" max="1" width="34.33203125" customWidth="1"/>
  </cols>
  <sheetData>
    <row r="1" spans="1:7" ht="19" x14ac:dyDescent="0.2">
      <c r="A1" s="45" t="s">
        <v>8</v>
      </c>
      <c r="B1" s="45"/>
      <c r="C1" s="45"/>
      <c r="D1" s="45"/>
      <c r="E1" s="45"/>
    </row>
    <row r="3" spans="1:7" x14ac:dyDescent="0.2">
      <c r="E3" s="26">
        <f>SUM(E5:E11)</f>
        <v>9</v>
      </c>
      <c r="F3" s="21" t="e">
        <f>E3+SUM(F5:F200)*#REF!</f>
        <v>#REF!</v>
      </c>
      <c r="G3" t="e">
        <f>SUM(G5:G11)</f>
        <v>#REF!</v>
      </c>
    </row>
    <row r="4" spans="1:7" x14ac:dyDescent="0.2">
      <c r="B4" s="22" t="s">
        <v>78</v>
      </c>
      <c r="C4" s="22" t="s">
        <v>79</v>
      </c>
      <c r="D4" s="22" t="s">
        <v>80</v>
      </c>
      <c r="E4" s="28" t="e">
        <f>#REF!</f>
        <v>#REF!</v>
      </c>
      <c r="F4" s="28" t="e">
        <f>#REF!</f>
        <v>#REF!</v>
      </c>
      <c r="G4" s="41" t="e">
        <f>#REF!</f>
        <v>#REF!</v>
      </c>
    </row>
    <row r="5" spans="1:7" x14ac:dyDescent="0.2">
      <c r="A5" s="34" t="s">
        <v>75</v>
      </c>
      <c r="B5" s="18">
        <v>5</v>
      </c>
      <c r="C5" s="18"/>
      <c r="D5" s="18"/>
      <c r="E5" s="20"/>
      <c r="F5" s="39"/>
      <c r="G5" s="18"/>
    </row>
    <row r="6" spans="1:7" x14ac:dyDescent="0.2">
      <c r="A6" s="34" t="s">
        <v>76</v>
      </c>
      <c r="B6" s="18"/>
      <c r="C6" s="18">
        <v>3</v>
      </c>
      <c r="D6" s="18"/>
      <c r="E6" s="20"/>
      <c r="F6" s="39"/>
      <c r="G6" s="18"/>
    </row>
    <row r="7" spans="1:7" x14ac:dyDescent="0.2">
      <c r="A7" s="34" t="s">
        <v>77</v>
      </c>
      <c r="B7" s="18"/>
      <c r="C7" s="18"/>
      <c r="D7" s="18">
        <v>10</v>
      </c>
      <c r="E7" s="20"/>
      <c r="F7" s="39"/>
      <c r="G7" s="18"/>
    </row>
    <row r="8" spans="1:7" x14ac:dyDescent="0.2">
      <c r="A8" s="34" t="s">
        <v>81</v>
      </c>
      <c r="B8" s="18">
        <v>5</v>
      </c>
      <c r="C8" s="18">
        <v>3</v>
      </c>
      <c r="D8" s="18">
        <v>10</v>
      </c>
      <c r="E8" s="20">
        <v>3</v>
      </c>
      <c r="F8" s="39"/>
      <c r="G8" s="30">
        <v>3</v>
      </c>
    </row>
    <row r="9" spans="1:7" x14ac:dyDescent="0.2">
      <c r="A9" s="34" t="s">
        <v>83</v>
      </c>
      <c r="B9" s="18">
        <v>5</v>
      </c>
      <c r="C9" s="18">
        <v>3</v>
      </c>
      <c r="D9" s="18">
        <v>10</v>
      </c>
      <c r="E9" s="20">
        <v>3</v>
      </c>
      <c r="F9" s="39"/>
      <c r="G9" s="30" t="e">
        <f>#REF!+#REF!^2+#REF!</f>
        <v>#REF!</v>
      </c>
    </row>
    <row r="10" spans="1:7" x14ac:dyDescent="0.2">
      <c r="A10" s="34" t="s">
        <v>82</v>
      </c>
      <c r="B10" s="18">
        <v>5</v>
      </c>
      <c r="C10" s="18">
        <v>3</v>
      </c>
      <c r="D10" s="18">
        <v>10</v>
      </c>
      <c r="E10" s="20">
        <v>3</v>
      </c>
      <c r="F10" s="39"/>
      <c r="G10" s="30" t="e">
        <f>#REF!^2+#REF!^3+#REF!^3</f>
        <v>#REF!</v>
      </c>
    </row>
    <row r="11" spans="1:7" x14ac:dyDescent="0.2">
      <c r="A11" s="34" t="s">
        <v>84</v>
      </c>
      <c r="B11" s="18"/>
      <c r="C11" s="18"/>
      <c r="D11" s="18">
        <v>10</v>
      </c>
      <c r="E11" s="20"/>
      <c r="F11" s="39"/>
      <c r="G11" s="18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 x14ac:dyDescent="0.2"/>
  <cols>
    <col min="1" max="1" width="38.5" customWidth="1"/>
  </cols>
  <sheetData>
    <row r="1" spans="1:8" ht="19" x14ac:dyDescent="0.2">
      <c r="A1" s="45" t="s">
        <v>9</v>
      </c>
      <c r="B1" s="45"/>
      <c r="C1" s="45"/>
      <c r="D1" s="45"/>
      <c r="E1" s="45"/>
      <c r="F1" s="45"/>
    </row>
    <row r="2" spans="1:8" s="9" customFormat="1" x14ac:dyDescent="0.2">
      <c r="A2" s="10"/>
      <c r="B2" s="10"/>
      <c r="C2" s="10"/>
      <c r="D2" s="10"/>
      <c r="E2" s="10"/>
    </row>
    <row r="3" spans="1:8" s="9" customFormat="1" x14ac:dyDescent="0.2">
      <c r="F3" s="27" t="e">
        <f>SUM(F5:F12)</f>
        <v>#REF!</v>
      </c>
      <c r="G3" s="21" t="e">
        <f>F3+SUM(G5:G200)*#REF!</f>
        <v>#REF!</v>
      </c>
      <c r="H3" s="21" t="e">
        <f>SUM(H4:H13)</f>
        <v>#REF!</v>
      </c>
    </row>
    <row r="4" spans="1:8" s="9" customFormat="1" x14ac:dyDescent="0.2">
      <c r="B4" s="28" t="s">
        <v>78</v>
      </c>
      <c r="C4" s="28" t="s">
        <v>79</v>
      </c>
      <c r="D4" s="28" t="s">
        <v>69</v>
      </c>
      <c r="E4" s="28" t="s">
        <v>70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85</v>
      </c>
      <c r="B5" s="25">
        <v>2</v>
      </c>
      <c r="C5" s="25"/>
      <c r="D5" s="25"/>
      <c r="E5" s="25"/>
      <c r="F5" s="31"/>
      <c r="G5" s="40"/>
      <c r="H5" s="31"/>
    </row>
    <row r="6" spans="1:8" s="9" customFormat="1" x14ac:dyDescent="0.2">
      <c r="A6" s="32" t="s">
        <v>76</v>
      </c>
      <c r="B6" s="25"/>
      <c r="C6" s="25">
        <v>3</v>
      </c>
      <c r="D6" s="25"/>
      <c r="E6" s="25"/>
      <c r="F6" s="31"/>
      <c r="G6" s="40"/>
      <c r="H6" s="31"/>
    </row>
    <row r="7" spans="1:8" s="9" customFormat="1" x14ac:dyDescent="0.2">
      <c r="A7" s="32" t="s">
        <v>86</v>
      </c>
      <c r="B7" s="25">
        <v>2</v>
      </c>
      <c r="C7" s="25"/>
      <c r="D7" s="25">
        <v>2</v>
      </c>
      <c r="E7" s="25"/>
      <c r="F7" s="31">
        <v>1</v>
      </c>
      <c r="G7" s="40"/>
      <c r="H7" s="31">
        <v>1</v>
      </c>
    </row>
    <row r="8" spans="1:8" s="9" customFormat="1" x14ac:dyDescent="0.2">
      <c r="A8" s="42" t="s">
        <v>87</v>
      </c>
      <c r="B8" s="25"/>
      <c r="C8" s="25">
        <v>3</v>
      </c>
      <c r="D8" s="25"/>
      <c r="E8" s="25">
        <v>1</v>
      </c>
      <c r="F8" s="31">
        <v>2</v>
      </c>
      <c r="G8" s="40"/>
      <c r="H8" s="31">
        <v>1</v>
      </c>
    </row>
    <row r="9" spans="1:8" s="9" customFormat="1" x14ac:dyDescent="0.2">
      <c r="A9" s="32" t="s">
        <v>88</v>
      </c>
      <c r="B9" s="25">
        <v>2</v>
      </c>
      <c r="C9" s="25"/>
      <c r="D9" s="25">
        <v>4</v>
      </c>
      <c r="E9" s="25"/>
      <c r="F9" s="31">
        <v>2</v>
      </c>
      <c r="G9" s="40"/>
      <c r="H9" s="31" t="e">
        <f>#REF!+1</f>
        <v>#REF!</v>
      </c>
    </row>
    <row r="10" spans="1:8" s="9" customFormat="1" x14ac:dyDescent="0.2">
      <c r="A10" s="42" t="s">
        <v>87</v>
      </c>
      <c r="B10" s="25"/>
      <c r="C10" s="25">
        <v>3</v>
      </c>
      <c r="D10" s="25"/>
      <c r="E10" s="25">
        <v>2</v>
      </c>
      <c r="F10" s="31" t="e">
        <f>F8*#REF!</f>
        <v>#REF!</v>
      </c>
      <c r="G10" s="40"/>
      <c r="H10" s="31" t="e">
        <f>(#REF!+1)*#REF!</f>
        <v>#REF!</v>
      </c>
    </row>
    <row r="11" spans="1:8" s="9" customFormat="1" x14ac:dyDescent="0.2">
      <c r="A11" s="32" t="s">
        <v>88</v>
      </c>
      <c r="B11" s="25">
        <v>2</v>
      </c>
      <c r="C11" s="25"/>
      <c r="D11" s="25">
        <v>8</v>
      </c>
      <c r="E11" s="25"/>
      <c r="F11" s="31" t="e">
        <f>F9*#REF!</f>
        <v>#REF!</v>
      </c>
      <c r="G11" s="40"/>
      <c r="H11" s="31" t="e">
        <f>(#REF!^2+1)*#REF!</f>
        <v>#REF!</v>
      </c>
    </row>
    <row r="12" spans="1:8" s="9" customFormat="1" x14ac:dyDescent="0.2">
      <c r="A12" s="32" t="s">
        <v>71</v>
      </c>
      <c r="B12" s="25"/>
      <c r="C12" s="25"/>
      <c r="D12" s="25">
        <v>8</v>
      </c>
      <c r="E12" s="25"/>
      <c r="F12" s="31"/>
      <c r="G12" s="40"/>
      <c r="H12" s="31"/>
    </row>
    <row r="13" spans="1:8" s="9" customFormat="1" x14ac:dyDescent="0.2"/>
    <row r="14" spans="1:8" s="9" customFormat="1" x14ac:dyDescent="0.2"/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 x14ac:dyDescent="0.2"/>
  <cols>
    <col min="1" max="1" width="89.1640625" customWidth="1"/>
  </cols>
  <sheetData>
    <row r="1" spans="1:8" ht="19" x14ac:dyDescent="0.2">
      <c r="A1" s="44" t="s">
        <v>17</v>
      </c>
      <c r="B1" s="44"/>
      <c r="C1" s="44"/>
      <c r="D1" s="44"/>
      <c r="E1" s="44"/>
      <c r="F1" s="44"/>
    </row>
    <row r="2" spans="1:8" s="9" customFormat="1" x14ac:dyDescent="0.2">
      <c r="A2" s="12"/>
      <c r="B2" s="12"/>
      <c r="C2" s="12"/>
      <c r="D2" s="12"/>
      <c r="E2" s="12"/>
    </row>
    <row r="3" spans="1:8" s="9" customFormat="1" x14ac:dyDescent="0.2">
      <c r="F3" s="26" t="e">
        <f>SUM(F5:F11)</f>
        <v>#REF!</v>
      </c>
      <c r="G3" s="21" t="e">
        <f>F3+SUM(G5:G200)*#REF!</f>
        <v>#REF!</v>
      </c>
      <c r="H3" s="21" t="e">
        <f>SUM(H5:H11)</f>
        <v>#REF!</v>
      </c>
    </row>
    <row r="4" spans="1:8" s="9" customFormat="1" x14ac:dyDescent="0.2">
      <c r="B4" s="28" t="s">
        <v>90</v>
      </c>
      <c r="C4" s="28" t="s">
        <v>69</v>
      </c>
      <c r="D4" s="28" t="s">
        <v>70</v>
      </c>
      <c r="E4" s="28" t="s">
        <v>93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89</v>
      </c>
      <c r="B5" s="25" t="s">
        <v>91</v>
      </c>
      <c r="C5" s="25"/>
      <c r="D5" s="25"/>
      <c r="E5" s="25"/>
      <c r="F5" s="31"/>
      <c r="G5" s="40"/>
      <c r="H5" s="31"/>
    </row>
    <row r="6" spans="1:8" s="9" customFormat="1" x14ac:dyDescent="0.2">
      <c r="A6" s="32" t="s">
        <v>74</v>
      </c>
      <c r="B6" s="25"/>
      <c r="C6" s="25" t="s">
        <v>33</v>
      </c>
      <c r="D6" s="25"/>
      <c r="E6" s="25"/>
      <c r="F6" s="31"/>
      <c r="G6" s="40"/>
      <c r="H6" s="31"/>
    </row>
    <row r="7" spans="1:8" s="9" customFormat="1" x14ac:dyDescent="0.2">
      <c r="A7" s="35" t="s">
        <v>92</v>
      </c>
      <c r="B7" s="25" t="s">
        <v>91</v>
      </c>
      <c r="C7" s="25"/>
      <c r="D7" s="25">
        <v>0</v>
      </c>
      <c r="E7" s="25">
        <v>3</v>
      </c>
      <c r="F7" s="31">
        <v>1</v>
      </c>
      <c r="G7" s="40"/>
      <c r="H7" s="31">
        <v>1</v>
      </c>
    </row>
    <row r="8" spans="1:8" s="9" customFormat="1" x14ac:dyDescent="0.2">
      <c r="A8" s="32" t="s">
        <v>94</v>
      </c>
      <c r="B8" s="25" t="s">
        <v>91</v>
      </c>
      <c r="C8" s="25"/>
      <c r="D8" s="25">
        <v>0</v>
      </c>
      <c r="E8" s="25">
        <v>3</v>
      </c>
      <c r="F8" s="31">
        <v>3</v>
      </c>
      <c r="G8" s="40"/>
      <c r="H8" s="31" t="e">
        <f>(#REF!+1+1)</f>
        <v>#REF!</v>
      </c>
    </row>
    <row r="9" spans="1:8" s="9" customFormat="1" x14ac:dyDescent="0.2">
      <c r="A9" s="35" t="s">
        <v>92</v>
      </c>
      <c r="B9" s="25" t="s">
        <v>91</v>
      </c>
      <c r="C9" s="25"/>
      <c r="D9" s="25">
        <v>1</v>
      </c>
      <c r="E9" s="25">
        <v>2</v>
      </c>
      <c r="F9" s="31" t="e">
        <f>F7*#REF!</f>
        <v>#REF!</v>
      </c>
      <c r="G9" s="40"/>
      <c r="H9" s="31" t="e">
        <f>(#REF!^2)*#REF!</f>
        <v>#REF!</v>
      </c>
    </row>
    <row r="10" spans="1:8" s="9" customFormat="1" x14ac:dyDescent="0.2">
      <c r="A10" s="32" t="s">
        <v>94</v>
      </c>
      <c r="B10" s="25" t="s">
        <v>91</v>
      </c>
      <c r="C10" s="25"/>
      <c r="D10" s="25">
        <v>1</v>
      </c>
      <c r="E10" s="25">
        <v>2</v>
      </c>
      <c r="F10" s="31" t="e">
        <f>F8*#REF!</f>
        <v>#REF!</v>
      </c>
      <c r="G10" s="40"/>
      <c r="H10" s="31" t="e">
        <f>(#REF!^3+1+1)*#REF!</f>
        <v>#REF!</v>
      </c>
    </row>
    <row r="11" spans="1:8" s="9" customFormat="1" x14ac:dyDescent="0.2">
      <c r="A11" s="32" t="s">
        <v>71</v>
      </c>
      <c r="B11" s="25"/>
      <c r="C11" s="25" t="s">
        <v>33</v>
      </c>
      <c r="D11" s="25"/>
      <c r="E11" s="25"/>
      <c r="F11" s="31"/>
      <c r="G11" s="40"/>
      <c r="H11" s="31"/>
    </row>
    <row r="12" spans="1:8" s="9" customFormat="1" x14ac:dyDescent="0.2"/>
    <row r="13" spans="1:8" s="9" customFormat="1" x14ac:dyDescent="0.2"/>
    <row r="14" spans="1:8" s="9" customFormat="1" x14ac:dyDescent="0.2"/>
    <row r="15" spans="1:8" s="9" customFormat="1" x14ac:dyDescent="0.2"/>
    <row r="16" spans="1:8" s="9" customFormat="1" x14ac:dyDescent="0.2"/>
    <row r="17" s="9" customFormat="1" x14ac:dyDescent="0.2"/>
    <row r="18" s="9" customFormat="1" x14ac:dyDescent="0.2"/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 x14ac:dyDescent="0.2"/>
  <cols>
    <col min="1" max="1" width="39.5" style="9" customWidth="1"/>
    <col min="2" max="16384" width="10.83203125" style="9"/>
  </cols>
  <sheetData>
    <row r="1" spans="1:7" ht="19" x14ac:dyDescent="0.2">
      <c r="A1" s="44" t="s">
        <v>16</v>
      </c>
      <c r="B1" s="44"/>
      <c r="C1" s="44"/>
      <c r="D1" s="44"/>
      <c r="E1" s="44"/>
    </row>
    <row r="2" spans="1:7" x14ac:dyDescent="0.2">
      <c r="A2" s="12"/>
      <c r="B2" s="12"/>
      <c r="C2" s="12"/>
      <c r="D2" s="12"/>
    </row>
    <row r="3" spans="1:7" x14ac:dyDescent="0.2">
      <c r="E3" s="27">
        <f>SUM(E5:E11)</f>
        <v>3</v>
      </c>
      <c r="F3" s="21" t="e">
        <f>E3+SUM(F5:F200)*#REF!</f>
        <v>#REF!</v>
      </c>
      <c r="G3" s="21">
        <f>SUM(G5:G11)</f>
        <v>3</v>
      </c>
    </row>
    <row r="4" spans="1:7" x14ac:dyDescent="0.2">
      <c r="B4" s="28" t="s">
        <v>102</v>
      </c>
      <c r="C4" s="28" t="s">
        <v>103</v>
      </c>
      <c r="D4" s="28" t="s">
        <v>104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95</v>
      </c>
      <c r="B5" s="25">
        <v>23</v>
      </c>
      <c r="C5" s="25"/>
      <c r="D5" s="25"/>
      <c r="E5" s="31"/>
      <c r="F5" s="40"/>
      <c r="G5" s="31"/>
    </row>
    <row r="6" spans="1:7" x14ac:dyDescent="0.2">
      <c r="A6" s="32" t="s">
        <v>96</v>
      </c>
      <c r="B6" s="25"/>
      <c r="C6" s="25">
        <v>42</v>
      </c>
      <c r="D6" s="25"/>
      <c r="E6" s="31"/>
      <c r="F6" s="40"/>
      <c r="G6" s="31"/>
    </row>
    <row r="7" spans="1:7" x14ac:dyDescent="0.2">
      <c r="A7" s="32" t="s">
        <v>97</v>
      </c>
      <c r="B7" s="25"/>
      <c r="C7" s="25"/>
      <c r="D7" s="25"/>
      <c r="E7" s="31"/>
      <c r="F7" s="40"/>
      <c r="G7" s="31"/>
    </row>
    <row r="8" spans="1:7" x14ac:dyDescent="0.2">
      <c r="A8" s="32" t="s">
        <v>98</v>
      </c>
      <c r="B8" s="25">
        <v>23</v>
      </c>
      <c r="C8" s="25"/>
      <c r="D8" s="25">
        <v>23</v>
      </c>
      <c r="E8" s="31">
        <v>1</v>
      </c>
      <c r="F8" s="40"/>
      <c r="G8" s="31">
        <v>1</v>
      </c>
    </row>
    <row r="9" spans="1:7" x14ac:dyDescent="0.2">
      <c r="A9" s="32" t="s">
        <v>99</v>
      </c>
      <c r="B9" s="25">
        <v>42</v>
      </c>
      <c r="C9" s="25">
        <v>42</v>
      </c>
      <c r="D9" s="25"/>
      <c r="E9" s="31">
        <v>1</v>
      </c>
      <c r="F9" s="40"/>
      <c r="G9" s="31">
        <v>1</v>
      </c>
    </row>
    <row r="10" spans="1:7" x14ac:dyDescent="0.2">
      <c r="A10" s="32" t="s">
        <v>100</v>
      </c>
      <c r="B10" s="25"/>
      <c r="C10" s="25">
        <v>23</v>
      </c>
      <c r="D10" s="25">
        <v>23</v>
      </c>
      <c r="E10" s="31">
        <v>1</v>
      </c>
      <c r="F10" s="40"/>
      <c r="G10" s="31">
        <v>1</v>
      </c>
    </row>
    <row r="11" spans="1:7" x14ac:dyDescent="0.2">
      <c r="A11" s="32" t="s">
        <v>101</v>
      </c>
      <c r="B11" s="25">
        <v>42</v>
      </c>
      <c r="C11" s="25"/>
      <c r="D11" s="25"/>
      <c r="E11" s="31"/>
      <c r="F11" s="40"/>
      <c r="G11" s="3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 x14ac:dyDescent="0.2"/>
  <cols>
    <col min="1" max="1" width="62.5" style="9" customWidth="1"/>
    <col min="2" max="6" width="10.83203125" style="9"/>
    <col min="7" max="7" width="11.1640625" style="9" bestFit="1" customWidth="1"/>
    <col min="8" max="16384" width="10.83203125" style="9"/>
  </cols>
  <sheetData>
    <row r="1" spans="1:7" ht="19" x14ac:dyDescent="0.25">
      <c r="A1" s="46" t="s">
        <v>105</v>
      </c>
      <c r="B1" s="46"/>
      <c r="C1" s="46"/>
      <c r="D1" s="46"/>
      <c r="E1" s="46"/>
    </row>
    <row r="3" spans="1:7" x14ac:dyDescent="0.2">
      <c r="E3" s="27" t="e">
        <f>SUM(E5:E17)</f>
        <v>#REF!</v>
      </c>
      <c r="F3" s="21" t="e">
        <f>E3+SUM(F5:F200)*#REF!</f>
        <v>#REF!</v>
      </c>
      <c r="G3" s="21" t="e">
        <f>SUM(G5:G17)</f>
        <v>#REF!</v>
      </c>
    </row>
    <row r="4" spans="1:7" x14ac:dyDescent="0.2">
      <c r="B4" s="29" t="s">
        <v>90</v>
      </c>
      <c r="C4" s="29" t="s">
        <v>69</v>
      </c>
      <c r="D4" s="29" t="s">
        <v>93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106</v>
      </c>
      <c r="B5" s="25" t="s">
        <v>108</v>
      </c>
      <c r="C5" s="25"/>
      <c r="D5" s="25"/>
      <c r="E5" s="31"/>
      <c r="F5" s="40"/>
      <c r="G5" s="31"/>
    </row>
    <row r="6" spans="1:7" x14ac:dyDescent="0.2">
      <c r="A6" s="32" t="s">
        <v>107</v>
      </c>
      <c r="B6" s="25"/>
      <c r="C6" s="25" t="s">
        <v>109</v>
      </c>
      <c r="D6" s="25"/>
      <c r="E6" s="31"/>
      <c r="F6" s="40"/>
      <c r="G6" s="31"/>
    </row>
    <row r="7" spans="1:7" x14ac:dyDescent="0.2">
      <c r="A7" s="32" t="s">
        <v>110</v>
      </c>
      <c r="B7" s="25" t="s">
        <v>108</v>
      </c>
      <c r="C7" s="25"/>
      <c r="D7" s="25">
        <v>4</v>
      </c>
      <c r="E7" s="31">
        <v>1</v>
      </c>
      <c r="F7" s="40"/>
      <c r="G7" s="31">
        <v>1</v>
      </c>
    </row>
    <row r="8" spans="1:7" x14ac:dyDescent="0.2">
      <c r="A8" s="32" t="s">
        <v>111</v>
      </c>
      <c r="B8" s="25" t="s">
        <v>108</v>
      </c>
      <c r="C8" s="25" t="s">
        <v>112</v>
      </c>
      <c r="D8" s="25">
        <v>4</v>
      </c>
      <c r="E8" s="31">
        <v>2</v>
      </c>
      <c r="F8" s="40"/>
      <c r="G8" s="31" t="e">
        <f>#REF!+1+1</f>
        <v>#REF!</v>
      </c>
    </row>
    <row r="9" spans="1:7" x14ac:dyDescent="0.2">
      <c r="A9" s="32" t="s">
        <v>110</v>
      </c>
      <c r="B9" s="25" t="s">
        <v>108</v>
      </c>
      <c r="C9" s="25"/>
      <c r="D9" s="25">
        <v>3</v>
      </c>
      <c r="E9" s="31" t="e">
        <f>E7*#REF!</f>
        <v>#REF!</v>
      </c>
      <c r="F9" s="40"/>
      <c r="G9" s="31" t="e">
        <f>(#REF!^2)*#REF!</f>
        <v>#REF!</v>
      </c>
    </row>
    <row r="10" spans="1:7" x14ac:dyDescent="0.2">
      <c r="A10" s="32" t="s">
        <v>111</v>
      </c>
      <c r="B10" s="25" t="s">
        <v>108</v>
      </c>
      <c r="C10" s="25" t="s">
        <v>113</v>
      </c>
      <c r="D10" s="25">
        <v>3</v>
      </c>
      <c r="E10" s="31" t="e">
        <f>E8*#REF!</f>
        <v>#REF!</v>
      </c>
      <c r="F10" s="40"/>
      <c r="G10" s="31" t="e">
        <f>(#REF!^3+1+1)*#REF!</f>
        <v>#REF!</v>
      </c>
    </row>
    <row r="11" spans="1:7" x14ac:dyDescent="0.2">
      <c r="A11" s="32" t="s">
        <v>110</v>
      </c>
      <c r="B11" s="25" t="s">
        <v>108</v>
      </c>
      <c r="C11" s="25"/>
      <c r="D11" s="25">
        <v>2</v>
      </c>
      <c r="E11" s="31" t="e">
        <f>E9*#REF!</f>
        <v>#REF!</v>
      </c>
      <c r="F11" s="40"/>
      <c r="G11" s="31" t="e">
        <f>(#REF!^4)*#REF!^2</f>
        <v>#REF!</v>
      </c>
    </row>
    <row r="12" spans="1:7" x14ac:dyDescent="0.2">
      <c r="A12" s="32" t="s">
        <v>111</v>
      </c>
      <c r="B12" s="25" t="s">
        <v>108</v>
      </c>
      <c r="C12" s="25" t="s">
        <v>114</v>
      </c>
      <c r="D12" s="25">
        <v>2</v>
      </c>
      <c r="E12" s="31" t="e">
        <f>E10*#REF!</f>
        <v>#REF!</v>
      </c>
      <c r="F12" s="40"/>
      <c r="G12" s="31" t="e">
        <f>(#REF!^5+1+1)*#REF!^2</f>
        <v>#REF!</v>
      </c>
    </row>
    <row r="13" spans="1:7" x14ac:dyDescent="0.2">
      <c r="A13" s="32" t="s">
        <v>110</v>
      </c>
      <c r="B13" s="25" t="s">
        <v>108</v>
      </c>
      <c r="C13" s="25"/>
      <c r="D13" s="25">
        <v>1</v>
      </c>
      <c r="E13" s="31" t="e">
        <f>E11*#REF!</f>
        <v>#REF!</v>
      </c>
      <c r="F13" s="40"/>
      <c r="G13" s="31" t="e">
        <f>(#REF!^6)*#REF!^3</f>
        <v>#REF!</v>
      </c>
    </row>
    <row r="14" spans="1:7" x14ac:dyDescent="0.2">
      <c r="A14" s="32" t="s">
        <v>111</v>
      </c>
      <c r="B14" s="25" t="s">
        <v>108</v>
      </c>
      <c r="C14" s="25" t="s">
        <v>115</v>
      </c>
      <c r="D14" s="25">
        <v>1</v>
      </c>
      <c r="E14" s="31" t="e">
        <f>E12*#REF!</f>
        <v>#REF!</v>
      </c>
      <c r="F14" s="40"/>
      <c r="G14" s="31" t="e">
        <f>(#REF!^7+1+1)*#REF!^3</f>
        <v>#REF!</v>
      </c>
    </row>
    <row r="15" spans="1:7" x14ac:dyDescent="0.2">
      <c r="A15" s="32" t="s">
        <v>110</v>
      </c>
      <c r="B15" s="25" t="s">
        <v>108</v>
      </c>
      <c r="C15" s="25"/>
      <c r="D15" s="25">
        <v>0</v>
      </c>
      <c r="E15" s="31" t="e">
        <f>E13*#REF!</f>
        <v>#REF!</v>
      </c>
      <c r="F15" s="40"/>
      <c r="G15" s="31" t="e">
        <f>(#REF!^8)*#REF!^4</f>
        <v>#REF!</v>
      </c>
    </row>
    <row r="16" spans="1:7" x14ac:dyDescent="0.2">
      <c r="A16" s="32" t="s">
        <v>111</v>
      </c>
      <c r="B16" s="25" t="s">
        <v>108</v>
      </c>
      <c r="C16" s="25" t="s">
        <v>37</v>
      </c>
      <c r="D16" s="25">
        <v>0</v>
      </c>
      <c r="E16" s="31" t="e">
        <f>E14*#REF!</f>
        <v>#REF!</v>
      </c>
      <c r="F16" s="40"/>
      <c r="G16" s="31" t="e">
        <f>(#REF!^9+1+1)*#REF!^4</f>
        <v>#REF!</v>
      </c>
    </row>
    <row r="17" spans="1:7" x14ac:dyDescent="0.2">
      <c r="A17" s="32" t="s">
        <v>71</v>
      </c>
      <c r="B17" s="25"/>
      <c r="C17" s="25" t="s">
        <v>37</v>
      </c>
      <c r="D17" s="25"/>
      <c r="E17" s="31"/>
      <c r="F17" s="40"/>
      <c r="G17" s="31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 x14ac:dyDescent="0.2"/>
  <sheetData>
    <row r="1" spans="1:11" x14ac:dyDescent="0.2">
      <c r="A1" t="s">
        <v>187</v>
      </c>
    </row>
    <row r="3" spans="1:11" x14ac:dyDescent="0.2">
      <c r="A3" s="17" t="s">
        <v>188</v>
      </c>
      <c r="K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Feuil37</vt:lpstr>
      <vt:lpstr>me</vt:lpstr>
      <vt:lpstr>siegmund2012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2021-08-28T16:42:44Z</dcterms:modified>
</cp:coreProperties>
</file>