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es\Documents\MELINA\Tarjetas\"/>
    </mc:Choice>
  </mc:AlternateContent>
  <xr:revisionPtr revIDLastSave="0" documentId="13_ncr:1_{1792F175-D092-4B2F-AFE4-6DB1FE9D7BDE}" xr6:coauthVersionLast="47" xr6:coauthVersionMax="47" xr10:uidLastSave="{00000000-0000-0000-0000-000000000000}"/>
  <bookViews>
    <workbookView xWindow="-120" yWindow="-120" windowWidth="20730" windowHeight="11160" activeTab="5" xr2:uid="{15D1DB5D-C6A1-4225-B59C-785E0FD81559}"/>
  </bookViews>
  <sheets>
    <sheet name="MARZO" sheetId="1" r:id="rId1"/>
    <sheet name="ABRIL" sheetId="2" r:id="rId2"/>
    <sheet name="MAYO" sheetId="3" r:id="rId3"/>
    <sheet name="JUNIO" sheetId="4" r:id="rId4"/>
    <sheet name="JULIO" sheetId="5" r:id="rId5"/>
    <sheet name="AGOSTO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7" l="1"/>
  <c r="F20" i="7"/>
  <c r="E20" i="7"/>
  <c r="C28" i="5" l="1"/>
  <c r="C31" i="5"/>
  <c r="E23" i="5"/>
  <c r="F23" i="5"/>
  <c r="C25" i="7"/>
  <c r="I21" i="7"/>
  <c r="I19" i="7"/>
  <c r="I20" i="7" s="1"/>
  <c r="C30" i="4" l="1"/>
  <c r="C33" i="4"/>
  <c r="C27" i="3"/>
  <c r="C30" i="3"/>
  <c r="C34" i="2" l="1"/>
  <c r="C31" i="2"/>
  <c r="F26" i="2"/>
  <c r="E26" i="2"/>
  <c r="I24" i="5"/>
  <c r="I22" i="5"/>
  <c r="I23" i="5" s="1"/>
  <c r="I26" i="4"/>
  <c r="F25" i="4"/>
  <c r="E25" i="4"/>
  <c r="I24" i="4"/>
  <c r="I25" i="4" s="1"/>
  <c r="I23" i="3"/>
  <c r="F22" i="3"/>
  <c r="E22" i="3"/>
  <c r="I21" i="3"/>
  <c r="I22" i="3" s="1"/>
  <c r="C26" i="1" l="1"/>
  <c r="C29" i="1"/>
  <c r="I27" i="2"/>
  <c r="I26" i="2"/>
  <c r="F21" i="1"/>
  <c r="E21" i="1"/>
  <c r="I21" i="1"/>
  <c r="I22" i="1"/>
  <c r="I20" i="1"/>
</calcChain>
</file>

<file path=xl/sharedStrings.xml><?xml version="1.0" encoding="utf-8"?>
<sst xmlns="http://schemas.openxmlformats.org/spreadsheetml/2006/main" count="346" uniqueCount="116">
  <si>
    <t>Tarjeta de crédito</t>
  </si>
  <si>
    <t>Gastos de tarjeta de crédito</t>
  </si>
  <si>
    <t>Fecha</t>
  </si>
  <si>
    <t>Mes</t>
  </si>
  <si>
    <t>Descripción</t>
  </si>
  <si>
    <t>Gastos</t>
  </si>
  <si>
    <t>Pagos</t>
  </si>
  <si>
    <t>Cuotas</t>
  </si>
  <si>
    <t>Nombre de comerciante</t>
  </si>
  <si>
    <t>Proximo mes</t>
  </si>
  <si>
    <t>Febrero</t>
  </si>
  <si>
    <t>Computadora</t>
  </si>
  <si>
    <t>Cetrogar</t>
  </si>
  <si>
    <t>Marzo</t>
  </si>
  <si>
    <t>Ferniplast</t>
  </si>
  <si>
    <t>Claro</t>
  </si>
  <si>
    <t>Mantenimiento</t>
  </si>
  <si>
    <t>TOTAL MAMA</t>
  </si>
  <si>
    <t>TOTAL MELI</t>
  </si>
  <si>
    <t>Celular Meli</t>
  </si>
  <si>
    <t>4 de 6</t>
  </si>
  <si>
    <t>12 de 12</t>
  </si>
  <si>
    <t>Megatone</t>
  </si>
  <si>
    <t>Mercado Libre</t>
  </si>
  <si>
    <t>Noviembre</t>
  </si>
  <si>
    <t>combustible</t>
  </si>
  <si>
    <t>YPF</t>
  </si>
  <si>
    <t>Internet</t>
  </si>
  <si>
    <t>disney</t>
  </si>
  <si>
    <t>Disney Plus</t>
  </si>
  <si>
    <t>Panaderia</t>
  </si>
  <si>
    <t>PedidosYa</t>
  </si>
  <si>
    <t>Lomitos</t>
  </si>
  <si>
    <t>Celular Mamá</t>
  </si>
  <si>
    <t>Abono celu Meli</t>
  </si>
  <si>
    <t>Personal</t>
  </si>
  <si>
    <t>BBVA</t>
  </si>
  <si>
    <t>TOTAL CIERRE 11/03</t>
  </si>
  <si>
    <t>PAGADO EL 19/03</t>
  </si>
  <si>
    <t>Licuadora</t>
  </si>
  <si>
    <t>5 de 6</t>
  </si>
  <si>
    <t>Funda-Mouse</t>
  </si>
  <si>
    <t>Libro</t>
  </si>
  <si>
    <t>el mundo del libro</t>
  </si>
  <si>
    <t>Pasajes</t>
  </si>
  <si>
    <t>Buses Lep</t>
  </si>
  <si>
    <t>Disney</t>
  </si>
  <si>
    <t>Jean mamá</t>
  </si>
  <si>
    <t>Anita</t>
  </si>
  <si>
    <t>1 de 6</t>
  </si>
  <si>
    <t>Abril</t>
  </si>
  <si>
    <t>Funda Tiffany</t>
  </si>
  <si>
    <t>Braner</t>
  </si>
  <si>
    <t>Syna</t>
  </si>
  <si>
    <t>Pastas</t>
  </si>
  <si>
    <t>Pastan SV</t>
  </si>
  <si>
    <t>Super Dino</t>
  </si>
  <si>
    <t>Cotillon</t>
  </si>
  <si>
    <t>1 de 2</t>
  </si>
  <si>
    <t>Cotillon Caligaris</t>
  </si>
  <si>
    <t>2 de 6</t>
  </si>
  <si>
    <t>6 de 6</t>
  </si>
  <si>
    <t>Mayo</t>
  </si>
  <si>
    <t>2 de 2</t>
  </si>
  <si>
    <t>2 de 3</t>
  </si>
  <si>
    <t>1 de 3</t>
  </si>
  <si>
    <t>TOTAL CIERRE 08/04</t>
  </si>
  <si>
    <t>TOTAL CIERRE 13/05</t>
  </si>
  <si>
    <t>TOTAL CIERRE 10/06</t>
  </si>
  <si>
    <t>Junio</t>
  </si>
  <si>
    <t>Librería</t>
  </si>
  <si>
    <t>Color pastel</t>
  </si>
  <si>
    <t>Impuestos de sellos</t>
  </si>
  <si>
    <t>A pagar $15476,91</t>
  </si>
  <si>
    <t>Cartuchos</t>
  </si>
  <si>
    <t>PAGADO EL 14/04</t>
  </si>
  <si>
    <t>Pedidos ya</t>
  </si>
  <si>
    <t>Nafta</t>
  </si>
  <si>
    <t>Shell</t>
  </si>
  <si>
    <t>Helado</t>
  </si>
  <si>
    <t>Colectivo papá</t>
  </si>
  <si>
    <t>BusesLep</t>
  </si>
  <si>
    <t>Joyas</t>
  </si>
  <si>
    <t>Alquimia</t>
  </si>
  <si>
    <t>Lentes Meli</t>
  </si>
  <si>
    <t>Grupo Óptica</t>
  </si>
  <si>
    <t>Borcegos</t>
  </si>
  <si>
    <t>Magia</t>
  </si>
  <si>
    <t>Medialuna</t>
  </si>
  <si>
    <t>Boludeces</t>
  </si>
  <si>
    <t>Libro Jana</t>
  </si>
  <si>
    <t>Maidana</t>
  </si>
  <si>
    <t>El mundo del libro</t>
  </si>
  <si>
    <t>TOTAL CIERRE 10/07</t>
  </si>
  <si>
    <t>PAGADO 19/06</t>
  </si>
  <si>
    <t>Color Pastel</t>
  </si>
  <si>
    <t>3 de 3</t>
  </si>
  <si>
    <t>Lápices</t>
  </si>
  <si>
    <t>Super mami</t>
  </si>
  <si>
    <t>Pantalon papa</t>
  </si>
  <si>
    <t>BBVA-NARANJA AZUL</t>
  </si>
  <si>
    <t>3 de 6</t>
  </si>
  <si>
    <t>Almohada</t>
  </si>
  <si>
    <t>Tiffany</t>
  </si>
  <si>
    <t>Lampara</t>
  </si>
  <si>
    <t>Mercadolibre</t>
  </si>
  <si>
    <t>paramount+</t>
  </si>
  <si>
    <t>Empanadas</t>
  </si>
  <si>
    <t>Julio</t>
  </si>
  <si>
    <t>Mermelada</t>
  </si>
  <si>
    <t>Grandiet</t>
  </si>
  <si>
    <t>Libro Meli</t>
  </si>
  <si>
    <t>Mundo del libro</t>
  </si>
  <si>
    <t>Cortinas</t>
  </si>
  <si>
    <t>1 de 3 (Z)</t>
  </si>
  <si>
    <t>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</si>
</sst>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&quot;$&quot;#,##0.00"/>
    <numFmt numFmtId="165" formatCode="&quot;$&quot;\ #,##0.00"/>
    <numFmt numFmtId="166" formatCode="&quot;$&quot;\ #,##0.00;[Red]&quot;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009688"/>
      <name val="Calibri"/>
      <family val="2"/>
    </font>
    <font>
      <i/>
      <sz val="12"/>
      <name val="Calibri"/>
      <family val="2"/>
      <scheme val="minor"/>
    </font>
    <font>
      <b/>
      <i/>
      <sz val="10"/>
      <color indexed="10"/>
      <name val="Arial"/>
      <family val="2"/>
    </font>
    <font>
      <sz val="16"/>
      <color rgb="FF009688"/>
      <name val="Calibri Light"/>
      <family val="2"/>
    </font>
    <font>
      <sz val="18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11"/>
      <color rgb="FFFF0000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rgb="FF51B5A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rgb="FFDFF2F1"/>
      </left>
      <right style="thin">
        <color rgb="FFDFF2F1"/>
      </right>
      <top style="thin">
        <color rgb="FFDFF2F1"/>
      </top>
      <bottom style="thin">
        <color rgb="FFDFF2F1"/>
      </bottom>
      <diagonal/>
    </border>
    <border>
      <left style="thin">
        <color rgb="FFDFF2F1"/>
      </left>
      <right style="thin">
        <color rgb="FFDFF2F1"/>
      </right>
      <top style="thin">
        <color rgb="FFDFF2F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DFF2F1"/>
      </right>
      <top style="medium">
        <color indexed="64"/>
      </top>
      <bottom style="medium">
        <color indexed="64"/>
      </bottom>
      <diagonal/>
    </border>
    <border>
      <left style="thin">
        <color rgb="FFDFF2F1"/>
      </left>
      <right/>
      <top style="medium">
        <color indexed="64"/>
      </top>
      <bottom style="medium">
        <color indexed="64"/>
      </bottom>
      <diagonal/>
    </border>
    <border>
      <left style="thin">
        <color rgb="FFDFF2F1"/>
      </left>
      <right style="thin">
        <color rgb="FFDFF2F1"/>
      </right>
      <top/>
      <bottom style="thin">
        <color rgb="FFDFF2F1"/>
      </bottom>
      <diagonal/>
    </border>
    <border>
      <left style="thin">
        <color rgb="FFDFF2F1"/>
      </left>
      <right/>
      <top style="thin">
        <color rgb="FFDFF2F1"/>
      </top>
      <bottom style="thin">
        <color rgb="FFDFF2F1"/>
      </bottom>
      <diagonal/>
    </border>
    <border>
      <left/>
      <right/>
      <top style="thin">
        <color rgb="FFDFF2F1"/>
      </top>
      <bottom style="thin">
        <color rgb="FFDFF2F1"/>
      </bottom>
      <diagonal/>
    </border>
    <border>
      <left/>
      <right style="thin">
        <color rgb="FFDFF2F1"/>
      </right>
      <top style="thin">
        <color rgb="FFDFF2F1"/>
      </top>
      <bottom style="thin">
        <color rgb="FFDFF2F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4" fillId="0" borderId="0" xfId="0" applyFont="1"/>
    <xf numFmtId="0" fontId="4" fillId="2" borderId="0" xfId="0" applyFont="1" applyFill="1"/>
    <xf numFmtId="164" fontId="0" fillId="0" borderId="0" xfId="0" applyNumberFormat="1"/>
    <xf numFmtId="0" fontId="6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top" wrapText="1"/>
    </xf>
    <xf numFmtId="14" fontId="0" fillId="0" borderId="2" xfId="0" applyNumberFormat="1" applyBorder="1" applyAlignment="1">
      <alignment horizontal="center" vertical="top" wrapText="1"/>
    </xf>
    <xf numFmtId="3" fontId="0" fillId="0" borderId="2" xfId="0" applyNumberFormat="1" applyBorder="1" applyAlignment="1">
      <alignment horizontal="center" vertical="top" wrapText="1"/>
    </xf>
    <xf numFmtId="44" fontId="1" fillId="0" borderId="2" xfId="1" applyFont="1" applyFill="1" applyBorder="1" applyAlignment="1">
      <alignment horizontal="center" vertical="top" wrapText="1"/>
    </xf>
    <xf numFmtId="44" fontId="2" fillId="0" borderId="2" xfId="1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44" fontId="1" fillId="3" borderId="2" xfId="1" applyFont="1" applyFill="1" applyBorder="1" applyAlignment="1">
      <alignment horizontal="center" vertical="top" wrapText="1"/>
    </xf>
    <xf numFmtId="3" fontId="1" fillId="0" borderId="2" xfId="0" applyNumberFormat="1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14" fontId="1" fillId="0" borderId="3" xfId="0" applyNumberFormat="1" applyFont="1" applyBorder="1" applyAlignment="1">
      <alignment horizontal="center" vertical="top" wrapText="1"/>
    </xf>
    <xf numFmtId="14" fontId="0" fillId="0" borderId="3" xfId="0" applyNumberFormat="1" applyBorder="1" applyAlignment="1">
      <alignment horizontal="center" vertical="top" wrapText="1"/>
    </xf>
    <xf numFmtId="3" fontId="0" fillId="0" borderId="3" xfId="0" applyNumberForma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44" fontId="1" fillId="3" borderId="3" xfId="1" applyFont="1" applyFill="1" applyBorder="1" applyAlignment="1">
      <alignment horizontal="center" vertical="top" wrapText="1"/>
    </xf>
    <xf numFmtId="14" fontId="1" fillId="4" borderId="4" xfId="0" applyNumberFormat="1" applyFont="1" applyFill="1" applyBorder="1" applyAlignment="1">
      <alignment horizontal="center" vertical="top" wrapText="1"/>
    </xf>
    <xf numFmtId="14" fontId="1" fillId="0" borderId="5" xfId="0" applyNumberFormat="1" applyFont="1" applyBorder="1" applyAlignment="1">
      <alignment horizontal="center" vertical="top" wrapText="1"/>
    </xf>
    <xf numFmtId="3" fontId="1" fillId="0" borderId="6" xfId="0" applyNumberFormat="1" applyFont="1" applyBorder="1" applyAlignment="1">
      <alignment horizontal="center" vertical="top" wrapText="1"/>
    </xf>
    <xf numFmtId="44" fontId="1" fillId="0" borderId="4" xfId="1" applyFont="1" applyFill="1" applyBorder="1" applyAlignment="1">
      <alignment horizontal="center" vertical="top" wrapText="1"/>
    </xf>
    <xf numFmtId="44" fontId="2" fillId="5" borderId="4" xfId="0" applyNumberFormat="1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44" fontId="1" fillId="6" borderId="4" xfId="1" applyFont="1" applyFill="1" applyBorder="1" applyAlignment="1">
      <alignment horizontal="center" vertical="top" wrapText="1"/>
    </xf>
    <xf numFmtId="14" fontId="1" fillId="0" borderId="7" xfId="0" applyNumberFormat="1" applyFont="1" applyBorder="1" applyAlignment="1">
      <alignment horizontal="center" vertical="top" wrapText="1"/>
    </xf>
    <xf numFmtId="3" fontId="1" fillId="0" borderId="7" xfId="0" applyNumberFormat="1" applyFont="1" applyBorder="1" applyAlignment="1">
      <alignment horizontal="center" vertical="top" wrapText="1"/>
    </xf>
    <xf numFmtId="165" fontId="1" fillId="0" borderId="7" xfId="0" applyNumberFormat="1" applyFont="1" applyBorder="1" applyAlignment="1">
      <alignment horizontal="center" vertical="top" wrapText="1"/>
    </xf>
    <xf numFmtId="166" fontId="2" fillId="0" borderId="7" xfId="0" applyNumberFormat="1" applyFont="1" applyBorder="1" applyAlignment="1">
      <alignment horizontal="center" vertical="top" wrapText="1"/>
    </xf>
    <xf numFmtId="165" fontId="1" fillId="3" borderId="7" xfId="0" applyNumberFormat="1" applyFont="1" applyFill="1" applyBorder="1" applyAlignment="1">
      <alignment horizontal="center" vertical="top" wrapText="1"/>
    </xf>
    <xf numFmtId="165" fontId="1" fillId="0" borderId="2" xfId="0" applyNumberFormat="1" applyFont="1" applyBorder="1" applyAlignment="1">
      <alignment horizontal="center" vertical="top" wrapText="1"/>
    </xf>
    <xf numFmtId="166" fontId="2" fillId="0" borderId="2" xfId="0" applyNumberFormat="1" applyFont="1" applyBorder="1" applyAlignment="1">
      <alignment horizontal="center" vertical="top" wrapText="1"/>
    </xf>
    <xf numFmtId="165" fontId="1" fillId="3" borderId="2" xfId="0" applyNumberFormat="1" applyFont="1" applyFill="1" applyBorder="1" applyAlignment="1">
      <alignment horizontal="center" vertical="top" wrapText="1"/>
    </xf>
    <xf numFmtId="165" fontId="1" fillId="0" borderId="3" xfId="0" applyNumberFormat="1" applyFont="1" applyBorder="1" applyAlignment="1">
      <alignment horizontal="center" vertical="top" wrapText="1"/>
    </xf>
    <xf numFmtId="166" fontId="2" fillId="0" borderId="3" xfId="0" applyNumberFormat="1" applyFont="1" applyBorder="1" applyAlignment="1">
      <alignment horizontal="center" vertical="top" wrapText="1"/>
    </xf>
    <xf numFmtId="14" fontId="10" fillId="0" borderId="4" xfId="0" applyNumberFormat="1" applyFont="1" applyBorder="1" applyAlignment="1">
      <alignment horizontal="center" vertical="top" wrapText="1"/>
    </xf>
    <xf numFmtId="44" fontId="10" fillId="0" borderId="4" xfId="0" applyNumberFormat="1" applyFont="1" applyBorder="1" applyAlignment="1">
      <alignment horizontal="center" vertical="top" wrapText="1"/>
    </xf>
    <xf numFmtId="3" fontId="1" fillId="0" borderId="9" xfId="0" applyNumberFormat="1" applyFont="1" applyBorder="1" applyAlignment="1">
      <alignment horizontal="center" vertical="top" wrapText="1"/>
    </xf>
    <xf numFmtId="166" fontId="2" fillId="0" borderId="10" xfId="0" applyNumberFormat="1" applyFont="1" applyBorder="1" applyAlignment="1">
      <alignment horizontal="center" vertical="top" wrapText="1"/>
    </xf>
    <xf numFmtId="165" fontId="10" fillId="0" borderId="4" xfId="0" applyNumberFormat="1" applyFont="1" applyBorder="1" applyAlignment="1">
      <alignment horizontal="center" vertical="top" wrapText="1"/>
    </xf>
    <xf numFmtId="166" fontId="10" fillId="0" borderId="4" xfId="0" applyNumberFormat="1" applyFont="1" applyBorder="1" applyAlignment="1">
      <alignment horizontal="center" vertical="top" wrapText="1"/>
    </xf>
    <xf numFmtId="44" fontId="1" fillId="0" borderId="3" xfId="1" applyFont="1" applyFill="1" applyBorder="1" applyAlignment="1">
      <alignment horizontal="center" vertical="top" wrapText="1"/>
    </xf>
    <xf numFmtId="44" fontId="2" fillId="0" borderId="3" xfId="1" applyFont="1" applyFill="1" applyBorder="1" applyAlignment="1">
      <alignment horizontal="center" vertical="top" wrapText="1"/>
    </xf>
    <xf numFmtId="166" fontId="11" fillId="0" borderId="2" xfId="0" applyNumberFormat="1" applyFont="1" applyBorder="1" applyAlignment="1">
      <alignment horizontal="center" vertical="top" wrapText="1"/>
    </xf>
    <xf numFmtId="165" fontId="2" fillId="0" borderId="3" xfId="0" applyNumberFormat="1" applyFont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14" fontId="9" fillId="7" borderId="8" xfId="0" applyNumberFormat="1" applyFont="1" applyFill="1" applyBorder="1" applyAlignment="1">
      <alignment horizontal="center" vertical="top" wrapText="1"/>
    </xf>
    <xf numFmtId="14" fontId="9" fillId="7" borderId="9" xfId="0" applyNumberFormat="1" applyFont="1" applyFill="1" applyBorder="1" applyAlignment="1">
      <alignment horizontal="center" vertical="top" wrapText="1"/>
    </xf>
    <xf numFmtId="14" fontId="9" fillId="7" borderId="10" xfId="0" applyNumberFormat="1" applyFont="1" applyFill="1" applyBorder="1" applyAlignment="1">
      <alignment horizontal="center" vertical="top" wrapText="1"/>
    </xf>
  </cellXfs>
  <cellStyles count="2">
    <cellStyle name="Moneda" xfId="1" builtinId="4"/>
    <cellStyle name="Normal" xfId="0" builtinId="0"/>
  </cellStyles>
  <dxfs count="12"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4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8034B0-4684-4A34-8268-9AE646DAF451}"/>
            </a:ext>
          </a:extLst>
        </xdr:cNvPr>
        <xdr:cNvSpPr txBox="1"/>
      </xdr:nvSpPr>
      <xdr:spPr>
        <a:xfrm flipH="1">
          <a:off x="9448799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26599A3C-FF29-438E-A886-794EA6DB56C0}"/>
            </a:ext>
          </a:extLst>
        </xdr:cNvPr>
        <xdr:cNvSpPr txBox="1"/>
      </xdr:nvSpPr>
      <xdr:spPr>
        <a:xfrm>
          <a:off x="2771774" y="113393"/>
          <a:ext cx="60388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C54A9C-96B4-4D66-AB16-1340EA677CF5}"/>
            </a:ext>
          </a:extLst>
        </xdr:cNvPr>
        <xdr:cNvSpPr txBox="1"/>
      </xdr:nvSpPr>
      <xdr:spPr>
        <a:xfrm flipH="1">
          <a:off x="9448799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68F4D1DF-3E5A-487A-9A6B-B9B34E46F65B}"/>
            </a:ext>
          </a:extLst>
        </xdr:cNvPr>
        <xdr:cNvSpPr txBox="1"/>
      </xdr:nvSpPr>
      <xdr:spPr>
        <a:xfrm>
          <a:off x="2771774" y="113393"/>
          <a:ext cx="60388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F3283-DBE3-4F50-A2D0-4355C385AA08}"/>
            </a:ext>
          </a:extLst>
        </xdr:cNvPr>
        <xdr:cNvSpPr txBox="1"/>
      </xdr:nvSpPr>
      <xdr:spPr>
        <a:xfrm flipH="1">
          <a:off x="9448799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D48BF33E-DBA2-4331-98E6-6DD494B042D3}"/>
            </a:ext>
          </a:extLst>
        </xdr:cNvPr>
        <xdr:cNvSpPr txBox="1"/>
      </xdr:nvSpPr>
      <xdr:spPr>
        <a:xfrm>
          <a:off x="2771774" y="113393"/>
          <a:ext cx="60388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5B470D-C88A-44F6-ABFD-580E2FF9FBDA}"/>
            </a:ext>
          </a:extLst>
        </xdr:cNvPr>
        <xdr:cNvSpPr txBox="1"/>
      </xdr:nvSpPr>
      <xdr:spPr>
        <a:xfrm flipH="1">
          <a:off x="9448799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DED5C9F4-FEA2-43ED-AC6A-E76A137B3736}"/>
            </a:ext>
          </a:extLst>
        </xdr:cNvPr>
        <xdr:cNvSpPr txBox="1"/>
      </xdr:nvSpPr>
      <xdr:spPr>
        <a:xfrm>
          <a:off x="2771774" y="113393"/>
          <a:ext cx="60388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ED56B2-7712-417D-8017-A956EA3E6029}"/>
            </a:ext>
          </a:extLst>
        </xdr:cNvPr>
        <xdr:cNvSpPr txBox="1"/>
      </xdr:nvSpPr>
      <xdr:spPr>
        <a:xfrm flipH="1">
          <a:off x="9448799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8EA60D3C-576B-4AEE-AC91-BA0A1A6D19A2}"/>
            </a:ext>
          </a:extLst>
        </xdr:cNvPr>
        <xdr:cNvSpPr txBox="1"/>
      </xdr:nvSpPr>
      <xdr:spPr>
        <a:xfrm>
          <a:off x="2771774" y="113393"/>
          <a:ext cx="60388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1D1D4C-227D-4605-99A4-F19FDA214A07}"/>
            </a:ext>
          </a:extLst>
        </xdr:cNvPr>
        <xdr:cNvSpPr txBox="1"/>
      </xdr:nvSpPr>
      <xdr:spPr>
        <a:xfrm flipH="1">
          <a:off x="9448799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75B52CCE-BC63-4C8F-B6E7-60E9A4F58473}"/>
            </a:ext>
          </a:extLst>
        </xdr:cNvPr>
        <xdr:cNvSpPr txBox="1"/>
      </xdr:nvSpPr>
      <xdr:spPr>
        <a:xfrm>
          <a:off x="2771774" y="113393"/>
          <a:ext cx="60388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82E16-F551-4A24-A55A-4B9C275469E8}">
  <dimension ref="A1:I30"/>
  <sheetViews>
    <sheetView workbookViewId="0">
      <selection activeCell="D4" sqref="D4"/>
    </sheetView>
  </sheetViews>
  <sheetFormatPr baseColWidth="10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customWidth="1"/>
    <col min="6" max="6" width="16.85546875" customWidth="1"/>
    <col min="7" max="7" width="14.7109375" customWidth="1"/>
    <col min="8" max="8" width="26.140625" customWidth="1"/>
    <col min="9" max="9" width="19" customWidth="1"/>
  </cols>
  <sheetData>
    <row r="1" spans="1:9" ht="37.5" customHeight="1" x14ac:dyDescent="0.25">
      <c r="A1" s="1"/>
      <c r="B1" s="2"/>
      <c r="C1" s="2"/>
      <c r="D1" s="2"/>
      <c r="E1" s="2"/>
      <c r="F1" s="2"/>
      <c r="G1" s="2"/>
      <c r="H1" s="2"/>
      <c r="I1" s="2"/>
    </row>
    <row r="2" spans="1:9" x14ac:dyDescent="0.25">
      <c r="E2" s="3"/>
      <c r="F2" s="3"/>
      <c r="G2" s="3"/>
    </row>
    <row r="3" spans="1:9" x14ac:dyDescent="0.25">
      <c r="E3" s="3"/>
      <c r="F3" s="3"/>
      <c r="G3" s="3"/>
    </row>
    <row r="4" spans="1:9" ht="15.75" x14ac:dyDescent="0.25">
      <c r="B4" s="54" t="s">
        <v>0</v>
      </c>
      <c r="C4" s="54"/>
      <c r="D4" s="4" t="s">
        <v>100</v>
      </c>
      <c r="E4" s="3"/>
      <c r="F4" s="3"/>
      <c r="G4" s="3"/>
    </row>
    <row r="5" spans="1:9" x14ac:dyDescent="0.25">
      <c r="B5" s="5"/>
      <c r="C5" s="5"/>
      <c r="E5" s="3"/>
      <c r="F5" s="3"/>
      <c r="G5" s="3"/>
    </row>
    <row r="6" spans="1:9" x14ac:dyDescent="0.25">
      <c r="E6" s="3"/>
      <c r="F6" s="3"/>
      <c r="G6" s="3"/>
      <c r="H6" s="6"/>
    </row>
    <row r="7" spans="1:9" ht="21" x14ac:dyDescent="0.35">
      <c r="B7" s="55" t="s">
        <v>1</v>
      </c>
      <c r="C7" s="55"/>
      <c r="D7" s="55"/>
      <c r="E7" s="55"/>
      <c r="F7" s="55"/>
      <c r="G7" s="55"/>
      <c r="H7" s="55"/>
      <c r="I7" s="55"/>
    </row>
    <row r="8" spans="1:9" x14ac:dyDescent="0.25">
      <c r="A8" s="7"/>
      <c r="B8" s="8" t="s">
        <v>2</v>
      </c>
      <c r="C8" s="8" t="s">
        <v>3</v>
      </c>
      <c r="D8" s="8" t="s">
        <v>4</v>
      </c>
      <c r="E8" s="8" t="s">
        <v>5</v>
      </c>
      <c r="F8" s="8" t="s">
        <v>6</v>
      </c>
      <c r="G8" s="8" t="s">
        <v>7</v>
      </c>
      <c r="H8" s="8" t="s">
        <v>8</v>
      </c>
      <c r="I8" s="8" t="s">
        <v>9</v>
      </c>
    </row>
    <row r="9" spans="1:9" x14ac:dyDescent="0.25">
      <c r="B9" s="9">
        <v>43900</v>
      </c>
      <c r="C9" s="10" t="s">
        <v>13</v>
      </c>
      <c r="D9" s="11" t="s">
        <v>19</v>
      </c>
      <c r="E9" s="12">
        <v>16994.16</v>
      </c>
      <c r="F9" s="13">
        <v>1416.18</v>
      </c>
      <c r="G9" s="14" t="s">
        <v>21</v>
      </c>
      <c r="H9" s="15" t="s">
        <v>22</v>
      </c>
      <c r="I9" s="16">
        <v>0</v>
      </c>
    </row>
    <row r="10" spans="1:9" x14ac:dyDescent="0.25">
      <c r="B10" s="9">
        <v>44155</v>
      </c>
      <c r="C10" s="10" t="s">
        <v>24</v>
      </c>
      <c r="D10" s="11" t="s">
        <v>14</v>
      </c>
      <c r="E10" s="12">
        <v>6665.34</v>
      </c>
      <c r="F10" s="13">
        <v>1110.8900000000001</v>
      </c>
      <c r="G10" s="14" t="s">
        <v>20</v>
      </c>
      <c r="H10" s="15" t="s">
        <v>23</v>
      </c>
      <c r="I10" s="16">
        <v>1110.8900000000001</v>
      </c>
    </row>
    <row r="11" spans="1:9" x14ac:dyDescent="0.25">
      <c r="B11" s="9">
        <v>44239</v>
      </c>
      <c r="C11" s="10" t="s">
        <v>10</v>
      </c>
      <c r="D11" s="11" t="s">
        <v>11</v>
      </c>
      <c r="E11" s="12">
        <v>12998.95</v>
      </c>
      <c r="F11" s="13">
        <v>12998.95</v>
      </c>
      <c r="G11" s="14">
        <v>1</v>
      </c>
      <c r="H11" s="15" t="s">
        <v>12</v>
      </c>
      <c r="I11" s="16">
        <v>0</v>
      </c>
    </row>
    <row r="12" spans="1:9" x14ac:dyDescent="0.25">
      <c r="B12" s="9">
        <v>44243</v>
      </c>
      <c r="C12" s="10" t="s">
        <v>10</v>
      </c>
      <c r="D12" s="17" t="s">
        <v>25</v>
      </c>
      <c r="E12" s="12">
        <v>1000</v>
      </c>
      <c r="F12" s="13">
        <v>1000</v>
      </c>
      <c r="G12" s="14">
        <v>1</v>
      </c>
      <c r="H12" s="18" t="s">
        <v>26</v>
      </c>
      <c r="I12" s="16">
        <v>0</v>
      </c>
    </row>
    <row r="13" spans="1:9" x14ac:dyDescent="0.25">
      <c r="B13" s="9">
        <v>44246</v>
      </c>
      <c r="C13" s="10" t="s">
        <v>10</v>
      </c>
      <c r="D13" s="17" t="s">
        <v>27</v>
      </c>
      <c r="E13" s="12">
        <v>799</v>
      </c>
      <c r="F13" s="13">
        <v>799</v>
      </c>
      <c r="G13" s="14">
        <v>1</v>
      </c>
      <c r="H13" s="18" t="s">
        <v>15</v>
      </c>
      <c r="I13" s="16">
        <v>0</v>
      </c>
    </row>
    <row r="14" spans="1:9" x14ac:dyDescent="0.25">
      <c r="B14" s="9">
        <v>44251</v>
      </c>
      <c r="C14" s="10" t="s">
        <v>10</v>
      </c>
      <c r="D14" s="17" t="s">
        <v>28</v>
      </c>
      <c r="E14" s="12">
        <v>385</v>
      </c>
      <c r="F14" s="13">
        <v>385</v>
      </c>
      <c r="G14" s="14">
        <v>1</v>
      </c>
      <c r="H14" s="18" t="s">
        <v>29</v>
      </c>
      <c r="I14" s="16">
        <v>0</v>
      </c>
    </row>
    <row r="15" spans="1:9" x14ac:dyDescent="0.25">
      <c r="B15" s="9">
        <v>44251</v>
      </c>
      <c r="C15" s="10" t="s">
        <v>10</v>
      </c>
      <c r="D15" s="11" t="s">
        <v>30</v>
      </c>
      <c r="E15" s="12">
        <v>377.51</v>
      </c>
      <c r="F15" s="13">
        <v>377.51</v>
      </c>
      <c r="G15" s="14">
        <v>1</v>
      </c>
      <c r="H15" s="18" t="s">
        <v>31</v>
      </c>
      <c r="I15" s="16">
        <v>0</v>
      </c>
    </row>
    <row r="16" spans="1:9" x14ac:dyDescent="0.25">
      <c r="B16" s="9">
        <v>44251</v>
      </c>
      <c r="C16" s="10" t="s">
        <v>10</v>
      </c>
      <c r="D16" s="17" t="s">
        <v>32</v>
      </c>
      <c r="E16" s="12">
        <v>553</v>
      </c>
      <c r="F16" s="13">
        <v>553</v>
      </c>
      <c r="G16" s="14">
        <v>1</v>
      </c>
      <c r="H16" s="18" t="s">
        <v>31</v>
      </c>
      <c r="I16" s="16"/>
    </row>
    <row r="17" spans="2:9" x14ac:dyDescent="0.25">
      <c r="B17" s="9">
        <v>44282</v>
      </c>
      <c r="C17" s="10" t="s">
        <v>10</v>
      </c>
      <c r="D17" s="11" t="s">
        <v>33</v>
      </c>
      <c r="E17" s="12">
        <v>1060</v>
      </c>
      <c r="F17" s="13">
        <v>1060</v>
      </c>
      <c r="G17" s="14">
        <v>1</v>
      </c>
      <c r="H17" s="18" t="s">
        <v>15</v>
      </c>
      <c r="I17" s="16">
        <v>0</v>
      </c>
    </row>
    <row r="18" spans="2:9" x14ac:dyDescent="0.25">
      <c r="B18" s="19">
        <v>44276</v>
      </c>
      <c r="C18" s="20" t="s">
        <v>13</v>
      </c>
      <c r="D18" s="21" t="s">
        <v>34</v>
      </c>
      <c r="E18" s="50">
        <v>1567.89</v>
      </c>
      <c r="F18" s="51">
        <v>1567.89</v>
      </c>
      <c r="G18" s="23">
        <v>1</v>
      </c>
      <c r="H18" s="22" t="s">
        <v>35</v>
      </c>
      <c r="I18" s="25">
        <v>0</v>
      </c>
    </row>
    <row r="19" spans="2:9" x14ac:dyDescent="0.25">
      <c r="B19" s="19">
        <v>44276</v>
      </c>
      <c r="C19" s="20" t="s">
        <v>13</v>
      </c>
      <c r="D19" s="21" t="s">
        <v>16</v>
      </c>
      <c r="E19" s="50">
        <v>619.61</v>
      </c>
      <c r="F19" s="51">
        <v>619.61</v>
      </c>
      <c r="G19" s="23"/>
      <c r="H19" s="22" t="s">
        <v>36</v>
      </c>
      <c r="I19" s="25"/>
    </row>
    <row r="20" spans="2:9" ht="15.75" thickBot="1" x14ac:dyDescent="0.3">
      <c r="B20" s="19"/>
      <c r="C20" s="20"/>
      <c r="D20" s="21"/>
      <c r="E20" s="22"/>
      <c r="F20" s="23"/>
      <c r="G20" s="23"/>
      <c r="H20" s="24"/>
      <c r="I20" s="25" t="str">
        <f>IF(AND(E20="",F20=""),"",I17+E20-F20)</f>
        <v/>
      </c>
    </row>
    <row r="21" spans="2:9" ht="15.75" thickBot="1" x14ac:dyDescent="0.3">
      <c r="B21" s="26" t="s">
        <v>37</v>
      </c>
      <c r="C21" s="27"/>
      <c r="D21" s="28"/>
      <c r="E21" s="29">
        <f>SUM(E9:E19)</f>
        <v>43020.46</v>
      </c>
      <c r="F21" s="30">
        <f>SUM(F9:F19)</f>
        <v>21888.03</v>
      </c>
      <c r="G21" s="31"/>
      <c r="H21" s="32"/>
      <c r="I21" s="33">
        <f>SUM(I9:I18)</f>
        <v>1110.8900000000001</v>
      </c>
    </row>
    <row r="22" spans="2:9" x14ac:dyDescent="0.25">
      <c r="B22" s="34"/>
      <c r="C22" s="34"/>
      <c r="D22" s="35"/>
      <c r="E22" s="36"/>
      <c r="F22" s="37"/>
      <c r="G22" s="37"/>
      <c r="H22" s="35"/>
      <c r="I22" s="38" t="str">
        <f t="shared" ref="I22" si="0">IF(AND(E22="",F22=""),"",I21+E22-F22)</f>
        <v/>
      </c>
    </row>
    <row r="23" spans="2:9" x14ac:dyDescent="0.25">
      <c r="B23" s="9"/>
      <c r="C23" s="9"/>
      <c r="D23" s="17"/>
      <c r="E23" s="39"/>
      <c r="F23" s="40"/>
      <c r="G23" s="40"/>
      <c r="H23" s="17"/>
      <c r="I23" s="41"/>
    </row>
    <row r="24" spans="2:9" ht="23.25" x14ac:dyDescent="0.25">
      <c r="B24" s="9"/>
      <c r="C24" s="9"/>
      <c r="D24" s="56" t="s">
        <v>38</v>
      </c>
      <c r="E24" s="57"/>
      <c r="F24" s="58"/>
      <c r="G24" s="52">
        <v>24323.38</v>
      </c>
      <c r="H24" s="17"/>
      <c r="I24" s="41"/>
    </row>
    <row r="25" spans="2:9" x14ac:dyDescent="0.25">
      <c r="B25" s="19"/>
      <c r="C25" s="19"/>
      <c r="D25" s="17"/>
      <c r="E25" s="42"/>
      <c r="F25" s="43"/>
      <c r="G25" s="40"/>
      <c r="H25" s="17"/>
      <c r="I25" s="41"/>
    </row>
    <row r="26" spans="2:9" ht="18.75" x14ac:dyDescent="0.25">
      <c r="B26" s="44" t="s">
        <v>17</v>
      </c>
      <c r="C26" s="45">
        <f>SUM(F11,F12,260,F16,F17)</f>
        <v>15871.95</v>
      </c>
      <c r="D26" s="46"/>
      <c r="E26" s="3"/>
      <c r="F26" s="3"/>
      <c r="G26" s="47"/>
      <c r="H26" s="17"/>
      <c r="I26" s="41"/>
    </row>
    <row r="27" spans="2:9" x14ac:dyDescent="0.25">
      <c r="B27" s="34"/>
      <c r="C27" s="34"/>
      <c r="D27" s="17"/>
      <c r="E27" s="36"/>
      <c r="F27" s="37"/>
      <c r="G27" s="40"/>
      <c r="H27" s="17"/>
      <c r="I27" s="41"/>
    </row>
    <row r="28" spans="2:9" x14ac:dyDescent="0.25">
      <c r="B28" s="9"/>
      <c r="C28" s="9"/>
      <c r="D28" s="17"/>
      <c r="E28" s="39"/>
      <c r="F28" s="40"/>
      <c r="G28" s="40"/>
      <c r="H28" s="17"/>
      <c r="I28" s="41"/>
    </row>
    <row r="29" spans="2:9" ht="18.75" x14ac:dyDescent="0.25">
      <c r="B29" s="48" t="s">
        <v>18</v>
      </c>
      <c r="C29" s="49">
        <f>SUM(F9,F10,F13-260,F14,F16,F15,F18,F19)</f>
        <v>6569.08</v>
      </c>
      <c r="D29" s="17"/>
      <c r="E29" s="39"/>
      <c r="F29" s="40"/>
      <c r="G29" s="40"/>
      <c r="H29" s="17"/>
      <c r="I29" s="41"/>
    </row>
    <row r="30" spans="2:9" x14ac:dyDescent="0.25">
      <c r="B30" s="9"/>
      <c r="C30" s="9"/>
      <c r="D30" s="17"/>
      <c r="E30" s="39"/>
      <c r="F30" s="40"/>
      <c r="G30" s="40"/>
      <c r="H30" s="17"/>
      <c r="I30" s="41"/>
    </row>
  </sheetData>
  <mergeCells count="3">
    <mergeCell ref="B4:C4"/>
    <mergeCell ref="B7:I7"/>
    <mergeCell ref="D24:F24"/>
  </mergeCells>
  <conditionalFormatting sqref="I22:I30">
    <cfRule type="expression" dxfId="11" priority="1">
      <formula>AND(I23="")=TRUE</formula>
    </cfRule>
  </conditionalFormatting>
  <conditionalFormatting sqref="I22:I30">
    <cfRule type="expression" dxfId="10" priority="2">
      <formula>AND(I24="")=TRUE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C98D1-CB6E-4453-A8E2-74CBED8F4E85}">
  <dimension ref="A1:I35"/>
  <sheetViews>
    <sheetView topLeftCell="B1" workbookViewId="0">
      <selection activeCell="D4" sqref="D4"/>
    </sheetView>
  </sheetViews>
  <sheetFormatPr baseColWidth="10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customWidth="1"/>
    <col min="6" max="6" width="16.85546875" customWidth="1"/>
    <col min="7" max="7" width="11.28515625" customWidth="1"/>
    <col min="8" max="8" width="26.140625" customWidth="1"/>
    <col min="9" max="9" width="19" customWidth="1"/>
  </cols>
  <sheetData>
    <row r="1" spans="1:9" ht="37.5" customHeight="1" x14ac:dyDescent="0.25">
      <c r="A1" s="1"/>
      <c r="B1" s="2"/>
      <c r="C1" s="2"/>
      <c r="D1" s="2"/>
      <c r="E1" s="2"/>
      <c r="F1" s="2"/>
      <c r="G1" s="2"/>
      <c r="H1" s="2"/>
      <c r="I1" s="2"/>
    </row>
    <row r="2" spans="1:9" x14ac:dyDescent="0.25">
      <c r="E2" s="3"/>
      <c r="F2" s="3"/>
      <c r="G2" s="3"/>
    </row>
    <row r="3" spans="1:9" x14ac:dyDescent="0.25">
      <c r="E3" s="3"/>
      <c r="F3" s="3"/>
      <c r="G3" s="3"/>
    </row>
    <row r="4" spans="1:9" ht="15.75" x14ac:dyDescent="0.25">
      <c r="B4" s="54" t="s">
        <v>0</v>
      </c>
      <c r="C4" s="54"/>
      <c r="D4" s="4" t="s">
        <v>100</v>
      </c>
      <c r="E4" s="3"/>
      <c r="F4" s="3"/>
      <c r="G4" s="3"/>
    </row>
    <row r="5" spans="1:9" x14ac:dyDescent="0.25">
      <c r="B5" s="5"/>
      <c r="C5" s="5"/>
      <c r="E5" s="3"/>
      <c r="F5" s="3"/>
      <c r="G5" s="3"/>
    </row>
    <row r="6" spans="1:9" x14ac:dyDescent="0.25">
      <c r="E6" s="3"/>
      <c r="F6" s="3"/>
      <c r="G6" s="3"/>
      <c r="H6" s="6"/>
    </row>
    <row r="7" spans="1:9" ht="21" x14ac:dyDescent="0.35">
      <c r="B7" s="55" t="s">
        <v>1</v>
      </c>
      <c r="C7" s="55"/>
      <c r="D7" s="55"/>
      <c r="E7" s="55"/>
      <c r="F7" s="55"/>
      <c r="G7" s="55"/>
      <c r="H7" s="55"/>
      <c r="I7" s="55"/>
    </row>
    <row r="8" spans="1:9" x14ac:dyDescent="0.25">
      <c r="A8" s="7"/>
      <c r="B8" s="8" t="s">
        <v>2</v>
      </c>
      <c r="C8" s="8" t="s">
        <v>3</v>
      </c>
      <c r="D8" s="8" t="s">
        <v>4</v>
      </c>
      <c r="E8" s="8" t="s">
        <v>5</v>
      </c>
      <c r="F8" s="8" t="s">
        <v>6</v>
      </c>
      <c r="G8" s="8" t="s">
        <v>7</v>
      </c>
      <c r="H8" s="8" t="s">
        <v>8</v>
      </c>
      <c r="I8" s="8" t="s">
        <v>9</v>
      </c>
    </row>
    <row r="9" spans="1:9" x14ac:dyDescent="0.25">
      <c r="B9" s="9">
        <v>44155</v>
      </c>
      <c r="C9" s="10" t="s">
        <v>24</v>
      </c>
      <c r="D9" s="11" t="s">
        <v>39</v>
      </c>
      <c r="E9" s="12">
        <v>6665.34</v>
      </c>
      <c r="F9" s="13">
        <v>1110.8900000000001</v>
      </c>
      <c r="G9" s="14" t="s">
        <v>40</v>
      </c>
      <c r="H9" s="15" t="s">
        <v>23</v>
      </c>
      <c r="I9" s="16">
        <v>1110.8900000000001</v>
      </c>
    </row>
    <row r="10" spans="1:9" x14ac:dyDescent="0.25">
      <c r="B10" s="9">
        <v>409511</v>
      </c>
      <c r="C10" s="10" t="s">
        <v>13</v>
      </c>
      <c r="D10" s="11" t="s">
        <v>41</v>
      </c>
      <c r="E10" s="12">
        <v>2450</v>
      </c>
      <c r="F10" s="13">
        <v>2450</v>
      </c>
      <c r="G10" s="14">
        <v>1</v>
      </c>
      <c r="H10" s="15" t="s">
        <v>23</v>
      </c>
      <c r="I10" s="16">
        <v>0</v>
      </c>
    </row>
    <row r="11" spans="1:9" x14ac:dyDescent="0.25">
      <c r="B11" s="9">
        <v>44272</v>
      </c>
      <c r="C11" s="10" t="s">
        <v>13</v>
      </c>
      <c r="D11" s="17" t="s">
        <v>42</v>
      </c>
      <c r="E11" s="12">
        <v>1350</v>
      </c>
      <c r="F11" s="13">
        <v>1350</v>
      </c>
      <c r="G11" s="14">
        <v>1</v>
      </c>
      <c r="H11" s="18" t="s">
        <v>43</v>
      </c>
      <c r="I11" s="16">
        <v>0</v>
      </c>
    </row>
    <row r="12" spans="1:9" x14ac:dyDescent="0.25">
      <c r="B12" s="9">
        <v>44274</v>
      </c>
      <c r="C12" s="10" t="s">
        <v>13</v>
      </c>
      <c r="D12" s="17" t="s">
        <v>44</v>
      </c>
      <c r="E12" s="12">
        <v>1500</v>
      </c>
      <c r="F12" s="13">
        <v>1500</v>
      </c>
      <c r="G12" s="14">
        <v>1</v>
      </c>
      <c r="H12" s="18" t="s">
        <v>45</v>
      </c>
      <c r="I12" s="16">
        <v>0</v>
      </c>
    </row>
    <row r="13" spans="1:9" x14ac:dyDescent="0.25">
      <c r="B13" s="9">
        <v>44274</v>
      </c>
      <c r="C13" s="10" t="s">
        <v>13</v>
      </c>
      <c r="D13" s="17" t="s">
        <v>27</v>
      </c>
      <c r="E13" s="12">
        <v>799</v>
      </c>
      <c r="F13" s="13">
        <v>799</v>
      </c>
      <c r="G13" s="14">
        <v>1</v>
      </c>
      <c r="H13" s="18" t="s">
        <v>15</v>
      </c>
      <c r="I13" s="16">
        <v>0</v>
      </c>
    </row>
    <row r="14" spans="1:9" x14ac:dyDescent="0.25">
      <c r="B14" s="9">
        <v>44279</v>
      </c>
      <c r="C14" s="10" t="s">
        <v>13</v>
      </c>
      <c r="D14" s="11" t="s">
        <v>46</v>
      </c>
      <c r="E14" s="12">
        <v>385</v>
      </c>
      <c r="F14" s="13">
        <v>385</v>
      </c>
      <c r="G14" s="14">
        <v>1</v>
      </c>
      <c r="H14" s="18" t="s">
        <v>29</v>
      </c>
      <c r="I14" s="16">
        <v>0</v>
      </c>
    </row>
    <row r="15" spans="1:9" x14ac:dyDescent="0.25">
      <c r="B15" s="9">
        <v>44279</v>
      </c>
      <c r="C15" s="10" t="s">
        <v>13</v>
      </c>
      <c r="D15" s="17" t="s">
        <v>30</v>
      </c>
      <c r="E15" s="12">
        <v>279</v>
      </c>
      <c r="F15" s="13">
        <v>195.3</v>
      </c>
      <c r="G15" s="14">
        <v>1</v>
      </c>
      <c r="H15" s="18" t="s">
        <v>31</v>
      </c>
      <c r="I15" s="16"/>
    </row>
    <row r="16" spans="1:9" x14ac:dyDescent="0.25">
      <c r="B16" s="9">
        <v>44284</v>
      </c>
      <c r="C16" s="10" t="s">
        <v>13</v>
      </c>
      <c r="D16" s="11" t="s">
        <v>47</v>
      </c>
      <c r="E16" s="12">
        <v>423.35</v>
      </c>
      <c r="F16" s="13">
        <v>423.35</v>
      </c>
      <c r="G16" s="14" t="s">
        <v>49</v>
      </c>
      <c r="H16" s="18" t="s">
        <v>48</v>
      </c>
      <c r="I16" s="16">
        <v>423.35</v>
      </c>
    </row>
    <row r="17" spans="2:9" x14ac:dyDescent="0.25">
      <c r="B17" s="19">
        <v>44285</v>
      </c>
      <c r="C17" s="20" t="s">
        <v>13</v>
      </c>
      <c r="D17" s="21" t="s">
        <v>34</v>
      </c>
      <c r="E17" s="50">
        <v>1229.8800000000001</v>
      </c>
      <c r="F17" s="51">
        <v>1229.8800000000001</v>
      </c>
      <c r="G17" s="23">
        <v>1</v>
      </c>
      <c r="H17" s="22" t="s">
        <v>35</v>
      </c>
      <c r="I17" s="25">
        <v>0</v>
      </c>
    </row>
    <row r="18" spans="2:9" x14ac:dyDescent="0.25">
      <c r="B18" s="19">
        <v>44287</v>
      </c>
      <c r="C18" s="20" t="s">
        <v>50</v>
      </c>
      <c r="D18" s="21" t="s">
        <v>51</v>
      </c>
      <c r="E18" s="50">
        <v>630</v>
      </c>
      <c r="F18" s="51">
        <v>630</v>
      </c>
      <c r="G18" s="23">
        <v>1</v>
      </c>
      <c r="H18" s="22" t="s">
        <v>52</v>
      </c>
      <c r="I18" s="25"/>
    </row>
    <row r="19" spans="2:9" x14ac:dyDescent="0.25">
      <c r="B19" s="19">
        <v>44287</v>
      </c>
      <c r="C19" s="20" t="s">
        <v>50</v>
      </c>
      <c r="D19" s="21" t="s">
        <v>51</v>
      </c>
      <c r="E19" s="50">
        <v>1599</v>
      </c>
      <c r="F19" s="51">
        <v>1599</v>
      </c>
      <c r="G19" s="23">
        <v>1</v>
      </c>
      <c r="H19" s="22" t="s">
        <v>53</v>
      </c>
      <c r="I19" s="25"/>
    </row>
    <row r="20" spans="2:9" x14ac:dyDescent="0.25">
      <c r="B20" s="19">
        <v>44288</v>
      </c>
      <c r="C20" s="20" t="s">
        <v>50</v>
      </c>
      <c r="D20" s="21" t="s">
        <v>54</v>
      </c>
      <c r="E20" s="50">
        <v>480</v>
      </c>
      <c r="F20" s="51">
        <v>480</v>
      </c>
      <c r="G20" s="23">
        <v>1</v>
      </c>
      <c r="H20" s="22" t="s">
        <v>55</v>
      </c>
      <c r="I20" s="25"/>
    </row>
    <row r="21" spans="2:9" x14ac:dyDescent="0.25">
      <c r="B21" s="19">
        <v>44289</v>
      </c>
      <c r="C21" s="20" t="s">
        <v>50</v>
      </c>
      <c r="D21" s="21" t="s">
        <v>56</v>
      </c>
      <c r="E21" s="50">
        <v>916.27</v>
      </c>
      <c r="F21" s="51">
        <v>916.27</v>
      </c>
      <c r="G21" s="23">
        <v>1</v>
      </c>
      <c r="H21" s="22" t="s">
        <v>56</v>
      </c>
      <c r="I21" s="25"/>
    </row>
    <row r="22" spans="2:9" x14ac:dyDescent="0.25">
      <c r="B22" s="19">
        <v>44289</v>
      </c>
      <c r="C22" s="20" t="s">
        <v>50</v>
      </c>
      <c r="D22" s="21" t="s">
        <v>57</v>
      </c>
      <c r="E22" s="50">
        <v>794</v>
      </c>
      <c r="F22" s="51">
        <v>397</v>
      </c>
      <c r="G22" s="23" t="s">
        <v>58</v>
      </c>
      <c r="H22" s="22" t="s">
        <v>59</v>
      </c>
      <c r="I22" s="25"/>
    </row>
    <row r="23" spans="2:9" x14ac:dyDescent="0.25">
      <c r="B23" s="19">
        <v>44290</v>
      </c>
      <c r="C23" s="20" t="s">
        <v>50</v>
      </c>
      <c r="D23" s="21" t="s">
        <v>44</v>
      </c>
      <c r="E23" s="50">
        <v>1500</v>
      </c>
      <c r="F23" s="51">
        <v>1500</v>
      </c>
      <c r="G23" s="23">
        <v>1</v>
      </c>
      <c r="H23" s="22" t="s">
        <v>45</v>
      </c>
      <c r="I23" s="25"/>
    </row>
    <row r="24" spans="2:9" x14ac:dyDescent="0.25">
      <c r="B24" s="19">
        <v>44294</v>
      </c>
      <c r="C24" s="20" t="s">
        <v>50</v>
      </c>
      <c r="D24" s="21" t="s">
        <v>16</v>
      </c>
      <c r="E24" s="50">
        <v>1474.34</v>
      </c>
      <c r="F24" s="51">
        <v>0</v>
      </c>
      <c r="G24" s="23" t="s">
        <v>65</v>
      </c>
      <c r="H24" s="22" t="s">
        <v>36</v>
      </c>
      <c r="I24" s="25">
        <v>1474.34</v>
      </c>
    </row>
    <row r="25" spans="2:9" ht="15.75" thickBot="1" x14ac:dyDescent="0.3">
      <c r="B25" s="19">
        <v>44294</v>
      </c>
      <c r="C25" s="20" t="s">
        <v>50</v>
      </c>
      <c r="D25" s="21" t="s">
        <v>72</v>
      </c>
      <c r="E25" s="42">
        <v>771.22</v>
      </c>
      <c r="F25" s="53">
        <v>771.22</v>
      </c>
      <c r="G25" s="23"/>
      <c r="H25" s="24"/>
      <c r="I25" s="25"/>
    </row>
    <row r="26" spans="2:9" ht="15.75" thickBot="1" x14ac:dyDescent="0.3">
      <c r="B26" s="26" t="s">
        <v>66</v>
      </c>
      <c r="C26" s="27"/>
      <c r="D26" s="28"/>
      <c r="E26" s="29">
        <f>SUM(E9:E25)</f>
        <v>23246.400000000001</v>
      </c>
      <c r="F26" s="30">
        <f>SUM(F9:F25)</f>
        <v>15736.910000000002</v>
      </c>
      <c r="G26" s="31"/>
      <c r="H26" s="32"/>
      <c r="I26" s="33">
        <f>SUM(I9:I25)</f>
        <v>3008.58</v>
      </c>
    </row>
    <row r="27" spans="2:9" x14ac:dyDescent="0.25">
      <c r="B27" s="34"/>
      <c r="C27" s="34"/>
      <c r="D27" s="35"/>
      <c r="E27" s="36"/>
      <c r="F27" s="37"/>
      <c r="G27" s="37"/>
      <c r="H27" s="35"/>
      <c r="I27" s="38" t="str">
        <f t="shared" ref="I27" si="0">IF(AND(E27="",F27=""),"",I26+E27-F27)</f>
        <v/>
      </c>
    </row>
    <row r="28" spans="2:9" x14ac:dyDescent="0.25">
      <c r="B28" s="9"/>
      <c r="C28" s="9"/>
      <c r="D28" s="17"/>
      <c r="E28" s="39"/>
      <c r="F28" s="40"/>
      <c r="G28" s="40"/>
      <c r="H28" s="17"/>
      <c r="I28" s="41"/>
    </row>
    <row r="29" spans="2:9" ht="23.25" x14ac:dyDescent="0.25">
      <c r="B29" s="9"/>
      <c r="C29" s="9"/>
      <c r="D29" s="56" t="s">
        <v>75</v>
      </c>
      <c r="E29" s="57"/>
      <c r="F29" s="58"/>
      <c r="G29" s="40"/>
      <c r="H29" s="17"/>
      <c r="I29" s="41"/>
    </row>
    <row r="30" spans="2:9" x14ac:dyDescent="0.25">
      <c r="B30" s="19"/>
      <c r="C30" s="19"/>
      <c r="D30" s="17"/>
      <c r="E30" s="42"/>
      <c r="F30" s="43"/>
      <c r="G30" s="40"/>
      <c r="H30" s="17"/>
      <c r="I30" s="41"/>
    </row>
    <row r="31" spans="2:9" ht="18.75" x14ac:dyDescent="0.25">
      <c r="B31" s="44" t="s">
        <v>17</v>
      </c>
      <c r="C31" s="45">
        <f>SUM(F11,F12,F16,F20,F21,F22,F23)</f>
        <v>6566.62</v>
      </c>
      <c r="D31" s="46"/>
      <c r="E31" s="3" t="s">
        <v>73</v>
      </c>
      <c r="F31" s="3"/>
      <c r="G31" s="47"/>
      <c r="H31" s="17"/>
      <c r="I31" s="41"/>
    </row>
    <row r="32" spans="2:9" x14ac:dyDescent="0.25">
      <c r="B32" s="34"/>
      <c r="C32" s="34"/>
      <c r="D32" s="17"/>
      <c r="E32" s="36"/>
      <c r="F32" s="37"/>
      <c r="G32" s="40"/>
      <c r="H32" s="17"/>
      <c r="I32" s="41"/>
    </row>
    <row r="33" spans="2:9" x14ac:dyDescent="0.25">
      <c r="B33" s="9"/>
      <c r="C33" s="9"/>
      <c r="D33" s="17"/>
      <c r="E33" s="39"/>
      <c r="F33" s="40"/>
      <c r="G33" s="40"/>
      <c r="H33" s="17"/>
      <c r="I33" s="41"/>
    </row>
    <row r="34" spans="2:9" ht="18.75" x14ac:dyDescent="0.25">
      <c r="B34" s="48" t="s">
        <v>18</v>
      </c>
      <c r="C34" s="49">
        <f>SUM(F10,F9,F13-260,F14,F15,F17,F18,F19,F24,F25)</f>
        <v>8910.2900000000009</v>
      </c>
      <c r="D34" s="17"/>
      <c r="E34" s="39"/>
      <c r="F34" s="40"/>
      <c r="G34" s="40"/>
      <c r="H34" s="17"/>
      <c r="I34" s="41"/>
    </row>
    <row r="35" spans="2:9" x14ac:dyDescent="0.25">
      <c r="B35" s="9"/>
      <c r="C35" s="9"/>
      <c r="D35" s="17"/>
      <c r="E35" s="39"/>
      <c r="F35" s="40"/>
      <c r="G35" s="40"/>
      <c r="H35" s="17"/>
      <c r="I35" s="41"/>
    </row>
  </sheetData>
  <mergeCells count="3">
    <mergeCell ref="B4:C4"/>
    <mergeCell ref="B7:I7"/>
    <mergeCell ref="D29:F29"/>
  </mergeCells>
  <conditionalFormatting sqref="I27:I35">
    <cfRule type="expression" dxfId="9" priority="1">
      <formula>AND(I28="")=TRUE</formula>
    </cfRule>
  </conditionalFormatting>
  <conditionalFormatting sqref="I27:I35">
    <cfRule type="expression" dxfId="8" priority="2">
      <formula>AND(I29="")=TRUE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A290-1322-4951-B5C8-E87F68DF1BD8}">
  <dimension ref="A1:I31"/>
  <sheetViews>
    <sheetView topLeftCell="B4" workbookViewId="0">
      <selection activeCell="D4" sqref="D4"/>
    </sheetView>
  </sheetViews>
  <sheetFormatPr baseColWidth="10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customWidth="1"/>
    <col min="6" max="6" width="16.85546875" customWidth="1"/>
    <col min="7" max="7" width="11.28515625" customWidth="1"/>
    <col min="8" max="8" width="26.140625" customWidth="1"/>
    <col min="9" max="9" width="19" customWidth="1"/>
  </cols>
  <sheetData>
    <row r="1" spans="1:9" ht="37.5" customHeight="1" x14ac:dyDescent="0.25">
      <c r="A1" s="1"/>
      <c r="B1" s="2"/>
      <c r="C1" s="2"/>
      <c r="D1" s="2"/>
      <c r="E1" s="2"/>
      <c r="F1" s="2"/>
      <c r="G1" s="2"/>
      <c r="H1" s="2"/>
      <c r="I1" s="2"/>
    </row>
    <row r="2" spans="1:9" x14ac:dyDescent="0.25">
      <c r="E2" s="3"/>
      <c r="F2" s="3"/>
      <c r="G2" s="3"/>
    </row>
    <row r="3" spans="1:9" x14ac:dyDescent="0.25">
      <c r="E3" s="3"/>
      <c r="F3" s="3"/>
      <c r="G3" s="3"/>
    </row>
    <row r="4" spans="1:9" ht="15.75" x14ac:dyDescent="0.25">
      <c r="B4" s="54" t="s">
        <v>0</v>
      </c>
      <c r="C4" s="54"/>
      <c r="D4" s="4" t="s">
        <v>100</v>
      </c>
      <c r="E4" s="3"/>
      <c r="F4" s="3"/>
      <c r="G4" s="3"/>
    </row>
    <row r="5" spans="1:9" x14ac:dyDescent="0.25">
      <c r="B5" s="5"/>
      <c r="C5" s="5"/>
      <c r="E5" s="3"/>
      <c r="F5" s="3"/>
      <c r="G5" s="3"/>
    </row>
    <row r="6" spans="1:9" x14ac:dyDescent="0.25">
      <c r="E6" s="3"/>
      <c r="F6" s="3"/>
      <c r="G6" s="3"/>
      <c r="H6" s="6"/>
    </row>
    <row r="7" spans="1:9" ht="21" x14ac:dyDescent="0.35">
      <c r="B7" s="55" t="s">
        <v>1</v>
      </c>
      <c r="C7" s="55"/>
      <c r="D7" s="55"/>
      <c r="E7" s="55"/>
      <c r="F7" s="55"/>
      <c r="G7" s="55"/>
      <c r="H7" s="55"/>
      <c r="I7" s="55"/>
    </row>
    <row r="8" spans="1:9" x14ac:dyDescent="0.25">
      <c r="A8" s="7"/>
      <c r="B8" s="8" t="s">
        <v>2</v>
      </c>
      <c r="C8" s="8" t="s">
        <v>3</v>
      </c>
      <c r="D8" s="8" t="s">
        <v>4</v>
      </c>
      <c r="E8" s="8" t="s">
        <v>5</v>
      </c>
      <c r="F8" s="8" t="s">
        <v>6</v>
      </c>
      <c r="G8" s="8" t="s">
        <v>7</v>
      </c>
      <c r="H8" s="8" t="s">
        <v>8</v>
      </c>
      <c r="I8" s="8" t="s">
        <v>9</v>
      </c>
    </row>
    <row r="9" spans="1:9" x14ac:dyDescent="0.25">
      <c r="B9" s="9">
        <v>44155</v>
      </c>
      <c r="C9" s="10" t="s">
        <v>24</v>
      </c>
      <c r="D9" s="11" t="s">
        <v>39</v>
      </c>
      <c r="E9" s="12">
        <v>6665.34</v>
      </c>
      <c r="F9" s="13">
        <v>1110.8900000000001</v>
      </c>
      <c r="G9" s="14" t="s">
        <v>61</v>
      </c>
      <c r="H9" s="15" t="s">
        <v>23</v>
      </c>
      <c r="I9" s="16">
        <v>0</v>
      </c>
    </row>
    <row r="10" spans="1:9" x14ac:dyDescent="0.25">
      <c r="B10" s="9">
        <v>44295</v>
      </c>
      <c r="C10" s="10" t="s">
        <v>50</v>
      </c>
      <c r="D10" s="11" t="s">
        <v>70</v>
      </c>
      <c r="E10" s="12">
        <v>1687.91</v>
      </c>
      <c r="F10" s="13">
        <v>562.64</v>
      </c>
      <c r="G10" s="14" t="s">
        <v>65</v>
      </c>
      <c r="H10" s="15" t="s">
        <v>71</v>
      </c>
      <c r="I10" s="16">
        <v>562.64</v>
      </c>
    </row>
    <row r="11" spans="1:9" x14ac:dyDescent="0.25">
      <c r="B11" s="9">
        <v>44335</v>
      </c>
      <c r="C11" s="10" t="s">
        <v>62</v>
      </c>
      <c r="D11" s="17" t="s">
        <v>27</v>
      </c>
      <c r="E11" s="12">
        <v>799</v>
      </c>
      <c r="F11" s="13">
        <v>799</v>
      </c>
      <c r="G11" s="14">
        <v>1</v>
      </c>
      <c r="H11" s="18" t="s">
        <v>15</v>
      </c>
      <c r="I11" s="16">
        <v>0</v>
      </c>
    </row>
    <row r="12" spans="1:9" x14ac:dyDescent="0.25">
      <c r="B12" s="9">
        <v>44340</v>
      </c>
      <c r="C12" s="10" t="s">
        <v>62</v>
      </c>
      <c r="D12" s="11" t="s">
        <v>46</v>
      </c>
      <c r="E12" s="12">
        <v>385</v>
      </c>
      <c r="F12" s="13">
        <v>385</v>
      </c>
      <c r="G12" s="14">
        <v>1</v>
      </c>
      <c r="H12" s="18" t="s">
        <v>29</v>
      </c>
      <c r="I12" s="16">
        <v>0</v>
      </c>
    </row>
    <row r="13" spans="1:9" x14ac:dyDescent="0.25">
      <c r="B13" s="9">
        <v>44284</v>
      </c>
      <c r="C13" s="10" t="s">
        <v>13</v>
      </c>
      <c r="D13" s="11" t="s">
        <v>47</v>
      </c>
      <c r="E13" s="12">
        <v>2540</v>
      </c>
      <c r="F13" s="13">
        <v>423.35</v>
      </c>
      <c r="G13" s="14" t="s">
        <v>60</v>
      </c>
      <c r="H13" s="18" t="s">
        <v>48</v>
      </c>
      <c r="I13" s="16">
        <v>423.35</v>
      </c>
    </row>
    <row r="14" spans="1:9" x14ac:dyDescent="0.25">
      <c r="B14" s="19">
        <v>44346</v>
      </c>
      <c r="C14" s="20" t="s">
        <v>62</v>
      </c>
      <c r="D14" s="21" t="s">
        <v>34</v>
      </c>
      <c r="E14" s="50">
        <v>1229.8800000000001</v>
      </c>
      <c r="F14" s="51">
        <v>1229.8800000000001</v>
      </c>
      <c r="G14" s="23">
        <v>1</v>
      </c>
      <c r="H14" s="22" t="s">
        <v>35</v>
      </c>
      <c r="I14" s="25">
        <v>0</v>
      </c>
    </row>
    <row r="15" spans="1:9" x14ac:dyDescent="0.25">
      <c r="B15" s="19">
        <v>44289</v>
      </c>
      <c r="C15" s="20" t="s">
        <v>50</v>
      </c>
      <c r="D15" s="21" t="s">
        <v>57</v>
      </c>
      <c r="E15" s="50">
        <v>794</v>
      </c>
      <c r="F15" s="51">
        <v>397</v>
      </c>
      <c r="G15" s="23" t="s">
        <v>63</v>
      </c>
      <c r="H15" s="22" t="s">
        <v>59</v>
      </c>
      <c r="I15" s="25"/>
    </row>
    <row r="16" spans="1:9" x14ac:dyDescent="0.25">
      <c r="B16" s="19">
        <v>44298</v>
      </c>
      <c r="C16" s="20" t="s">
        <v>50</v>
      </c>
      <c r="D16" s="21" t="s">
        <v>74</v>
      </c>
      <c r="E16" s="50">
        <v>7430</v>
      </c>
      <c r="F16" s="51">
        <v>7430</v>
      </c>
      <c r="G16" s="23">
        <v>1</v>
      </c>
      <c r="H16" s="22" t="s">
        <v>23</v>
      </c>
      <c r="I16" s="25"/>
    </row>
    <row r="17" spans="2:9" x14ac:dyDescent="0.25">
      <c r="B17" s="19">
        <v>44310</v>
      </c>
      <c r="C17" s="20" t="s">
        <v>50</v>
      </c>
      <c r="D17" s="21" t="s">
        <v>77</v>
      </c>
      <c r="E17" s="50">
        <v>1000</v>
      </c>
      <c r="F17" s="51">
        <v>1000</v>
      </c>
      <c r="G17" s="23">
        <v>1</v>
      </c>
      <c r="H17" s="22" t="s">
        <v>78</v>
      </c>
      <c r="I17" s="25"/>
    </row>
    <row r="18" spans="2:9" x14ac:dyDescent="0.25">
      <c r="B18" s="19">
        <v>44303</v>
      </c>
      <c r="C18" s="20" t="s">
        <v>50</v>
      </c>
      <c r="D18" s="21" t="s">
        <v>76</v>
      </c>
      <c r="E18" s="50">
        <v>830</v>
      </c>
      <c r="F18" s="51">
        <v>830</v>
      </c>
      <c r="G18" s="23">
        <v>1</v>
      </c>
      <c r="H18" s="22" t="s">
        <v>76</v>
      </c>
      <c r="I18" s="25"/>
    </row>
    <row r="19" spans="2:9" x14ac:dyDescent="0.25">
      <c r="B19" s="19">
        <v>44318</v>
      </c>
      <c r="C19" s="20" t="s">
        <v>62</v>
      </c>
      <c r="D19" s="21" t="s">
        <v>79</v>
      </c>
      <c r="E19" s="50">
        <v>125</v>
      </c>
      <c r="F19" s="51">
        <v>125</v>
      </c>
      <c r="G19" s="23">
        <v>1</v>
      </c>
      <c r="H19" s="22" t="s">
        <v>31</v>
      </c>
      <c r="I19" s="25"/>
    </row>
    <row r="20" spans="2:9" x14ac:dyDescent="0.25">
      <c r="B20" s="19">
        <v>44337</v>
      </c>
      <c r="C20" s="20" t="s">
        <v>62</v>
      </c>
      <c r="D20" s="21" t="s">
        <v>16</v>
      </c>
      <c r="E20" s="50">
        <v>1474.74</v>
      </c>
      <c r="F20" s="51">
        <v>1474.74</v>
      </c>
      <c r="G20" s="23" t="s">
        <v>64</v>
      </c>
      <c r="H20" s="22" t="s">
        <v>36</v>
      </c>
      <c r="I20" s="25"/>
    </row>
    <row r="21" spans="2:9" ht="15.75" thickBot="1" x14ac:dyDescent="0.3">
      <c r="B21" s="19"/>
      <c r="C21" s="20"/>
      <c r="D21" s="21"/>
      <c r="E21" s="22"/>
      <c r="F21" s="23"/>
      <c r="G21" s="23"/>
      <c r="H21" s="24"/>
      <c r="I21" s="25" t="str">
        <f>IF(AND(E21="",F21=""),"",I13+E21-F21)</f>
        <v/>
      </c>
    </row>
    <row r="22" spans="2:9" ht="15.75" thickBot="1" x14ac:dyDescent="0.3">
      <c r="B22" s="26" t="s">
        <v>67</v>
      </c>
      <c r="C22" s="27"/>
      <c r="D22" s="28"/>
      <c r="E22" s="29">
        <f>SUM(E9:E20)</f>
        <v>24960.870000000003</v>
      </c>
      <c r="F22" s="30">
        <f>SUM(F9:F20)</f>
        <v>15767.5</v>
      </c>
      <c r="G22" s="31"/>
      <c r="H22" s="32"/>
      <c r="I22" s="33">
        <f>SUM(I9:I21)</f>
        <v>985.99</v>
      </c>
    </row>
    <row r="23" spans="2:9" x14ac:dyDescent="0.25">
      <c r="B23" s="34"/>
      <c r="C23" s="34"/>
      <c r="D23" s="35"/>
      <c r="E23" s="36"/>
      <c r="F23" s="37"/>
      <c r="G23" s="37"/>
      <c r="H23" s="35"/>
      <c r="I23" s="38" t="str">
        <f t="shared" ref="I23" si="0">IF(AND(E23="",F23=""),"",I22+E23-F23)</f>
        <v/>
      </c>
    </row>
    <row r="24" spans="2:9" x14ac:dyDescent="0.25">
      <c r="B24" s="9"/>
      <c r="C24" s="9"/>
      <c r="D24" s="17"/>
      <c r="E24" s="39"/>
      <c r="F24" s="40"/>
      <c r="G24" s="40"/>
      <c r="H24" s="17"/>
      <c r="I24" s="41"/>
    </row>
    <row r="25" spans="2:9" ht="23.25" x14ac:dyDescent="0.25">
      <c r="B25" s="9"/>
      <c r="C25" s="9"/>
      <c r="D25" s="56"/>
      <c r="E25" s="57"/>
      <c r="F25" s="58"/>
      <c r="G25" s="40"/>
      <c r="H25" s="17"/>
      <c r="I25" s="41"/>
    </row>
    <row r="26" spans="2:9" x14ac:dyDescent="0.25">
      <c r="B26" s="19"/>
      <c r="C26" s="19"/>
      <c r="D26" s="17"/>
      <c r="E26" s="42"/>
      <c r="F26" s="43"/>
      <c r="G26" s="40"/>
      <c r="H26" s="17"/>
      <c r="I26" s="41"/>
    </row>
    <row r="27" spans="2:9" ht="18.75" x14ac:dyDescent="0.25">
      <c r="B27" s="44" t="s">
        <v>17</v>
      </c>
      <c r="C27" s="45">
        <f>SUM(260,F13,F15,F17)+F16/3</f>
        <v>4557.0166666666664</v>
      </c>
      <c r="D27" s="46"/>
      <c r="E27" s="3"/>
      <c r="F27" s="3"/>
      <c r="G27" s="47"/>
      <c r="H27" s="17"/>
      <c r="I27" s="41"/>
    </row>
    <row r="28" spans="2:9" x14ac:dyDescent="0.25">
      <c r="B28" s="34"/>
      <c r="C28" s="34"/>
      <c r="D28" s="17"/>
      <c r="E28" s="36"/>
      <c r="F28" s="37"/>
      <c r="G28" s="40"/>
      <c r="H28" s="17"/>
      <c r="I28" s="41"/>
    </row>
    <row r="29" spans="2:9" x14ac:dyDescent="0.25">
      <c r="B29" s="9"/>
      <c r="C29" s="9"/>
      <c r="D29" s="17"/>
      <c r="E29" s="39"/>
      <c r="F29" s="40"/>
      <c r="G29" s="40"/>
      <c r="H29" s="17"/>
      <c r="I29" s="41"/>
    </row>
    <row r="30" spans="2:9" ht="18.75" x14ac:dyDescent="0.25">
      <c r="B30" s="48" t="s">
        <v>18</v>
      </c>
      <c r="C30" s="49">
        <f>SUM(F9,F10,260,F12,F14,F18)+F16/3</f>
        <v>6855.0766666666659</v>
      </c>
      <c r="D30" s="17"/>
      <c r="E30" s="39"/>
      <c r="F30" s="40"/>
      <c r="G30" s="40"/>
      <c r="H30" s="17"/>
      <c r="I30" s="41"/>
    </row>
    <row r="31" spans="2:9" x14ac:dyDescent="0.25">
      <c r="B31" s="9"/>
      <c r="C31" s="9"/>
      <c r="D31" s="17"/>
      <c r="E31" s="39"/>
      <c r="F31" s="40"/>
      <c r="G31" s="40"/>
      <c r="H31" s="17"/>
      <c r="I31" s="41"/>
    </row>
  </sheetData>
  <mergeCells count="3">
    <mergeCell ref="B4:C4"/>
    <mergeCell ref="B7:I7"/>
    <mergeCell ref="D25:F25"/>
  </mergeCells>
  <conditionalFormatting sqref="I23:I31">
    <cfRule type="expression" dxfId="7" priority="1">
      <formula>AND(I24="")=TRUE</formula>
    </cfRule>
  </conditionalFormatting>
  <conditionalFormatting sqref="I23:I31">
    <cfRule type="expression" dxfId="6" priority="2">
      <formula>AND(I25="")=TRUE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BFA5-487B-477E-93D7-430DFF9CAE34}">
  <dimension ref="A1:I34"/>
  <sheetViews>
    <sheetView topLeftCell="A10" workbookViewId="0">
      <selection activeCell="D4" sqref="D4"/>
    </sheetView>
  </sheetViews>
  <sheetFormatPr baseColWidth="10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customWidth="1"/>
    <col min="6" max="6" width="16.85546875" customWidth="1"/>
    <col min="7" max="7" width="11.28515625" customWidth="1"/>
    <col min="8" max="8" width="26.140625" customWidth="1"/>
    <col min="9" max="9" width="19" customWidth="1"/>
  </cols>
  <sheetData>
    <row r="1" spans="1:9" ht="37.5" customHeight="1" x14ac:dyDescent="0.25">
      <c r="A1" s="1"/>
      <c r="B1" s="2"/>
      <c r="C1" s="2"/>
      <c r="D1" s="2"/>
      <c r="E1" s="2"/>
      <c r="F1" s="2"/>
      <c r="G1" s="2"/>
      <c r="H1" s="2"/>
      <c r="I1" s="2"/>
    </row>
    <row r="2" spans="1:9" x14ac:dyDescent="0.25">
      <c r="E2" s="3"/>
      <c r="F2" s="3"/>
      <c r="G2" s="3"/>
    </row>
    <row r="3" spans="1:9" x14ac:dyDescent="0.25">
      <c r="E3" s="3"/>
      <c r="F3" s="3"/>
      <c r="G3" s="3"/>
    </row>
    <row r="4" spans="1:9" ht="15.75" x14ac:dyDescent="0.25">
      <c r="B4" s="54" t="s">
        <v>0</v>
      </c>
      <c r="C4" s="54"/>
      <c r="D4" s="4" t="s">
        <v>100</v>
      </c>
      <c r="E4" s="3"/>
      <c r="F4" s="3"/>
      <c r="G4" s="3"/>
    </row>
    <row r="5" spans="1:9" ht="15.75" x14ac:dyDescent="0.25">
      <c r="B5" s="4"/>
      <c r="C5" s="5"/>
      <c r="E5" s="3"/>
      <c r="F5" s="3"/>
      <c r="G5" s="3"/>
    </row>
    <row r="6" spans="1:9" x14ac:dyDescent="0.25">
      <c r="E6" s="3"/>
      <c r="F6" s="3"/>
      <c r="G6" s="3"/>
      <c r="H6" s="6"/>
    </row>
    <row r="7" spans="1:9" ht="21" x14ac:dyDescent="0.35">
      <c r="B7" s="55" t="s">
        <v>1</v>
      </c>
      <c r="C7" s="55"/>
      <c r="D7" s="55"/>
      <c r="E7" s="55"/>
      <c r="F7" s="55"/>
      <c r="G7" s="55"/>
      <c r="H7" s="55"/>
      <c r="I7" s="55"/>
    </row>
    <row r="8" spans="1:9" x14ac:dyDescent="0.25">
      <c r="A8" s="7"/>
      <c r="B8" s="8" t="s">
        <v>2</v>
      </c>
      <c r="C8" s="8" t="s">
        <v>3</v>
      </c>
      <c r="D8" s="8" t="s">
        <v>4</v>
      </c>
      <c r="E8" s="8" t="s">
        <v>5</v>
      </c>
      <c r="F8" s="8" t="s">
        <v>6</v>
      </c>
      <c r="G8" s="8" t="s">
        <v>7</v>
      </c>
      <c r="H8" s="8" t="s">
        <v>8</v>
      </c>
      <c r="I8" s="8" t="s">
        <v>9</v>
      </c>
    </row>
    <row r="9" spans="1:9" x14ac:dyDescent="0.25">
      <c r="B9" s="9">
        <v>44366</v>
      </c>
      <c r="C9" s="10" t="s">
        <v>69</v>
      </c>
      <c r="D9" s="17" t="s">
        <v>27</v>
      </c>
      <c r="E9" s="12">
        <v>999</v>
      </c>
      <c r="F9" s="13">
        <v>999</v>
      </c>
      <c r="G9" s="14">
        <v>1</v>
      </c>
      <c r="H9" s="18" t="s">
        <v>15</v>
      </c>
      <c r="I9" s="16">
        <v>0</v>
      </c>
    </row>
    <row r="10" spans="1:9" x14ac:dyDescent="0.25">
      <c r="B10" s="9">
        <v>44371</v>
      </c>
      <c r="C10" s="10" t="s">
        <v>69</v>
      </c>
      <c r="D10" s="11" t="s">
        <v>46</v>
      </c>
      <c r="E10" s="12">
        <v>385</v>
      </c>
      <c r="F10" s="13">
        <v>385</v>
      </c>
      <c r="G10" s="14">
        <v>1</v>
      </c>
      <c r="H10" s="18" t="s">
        <v>29</v>
      </c>
      <c r="I10" s="16">
        <v>0</v>
      </c>
    </row>
    <row r="11" spans="1:9" x14ac:dyDescent="0.25">
      <c r="B11" s="9">
        <v>44295</v>
      </c>
      <c r="C11" s="10" t="s">
        <v>50</v>
      </c>
      <c r="D11" s="11" t="s">
        <v>70</v>
      </c>
      <c r="E11" s="12">
        <v>1687.91</v>
      </c>
      <c r="F11" s="13">
        <v>562.64</v>
      </c>
      <c r="G11" s="14" t="s">
        <v>64</v>
      </c>
      <c r="H11" s="15" t="s">
        <v>71</v>
      </c>
      <c r="I11" s="16">
        <v>562.64</v>
      </c>
    </row>
    <row r="12" spans="1:9" x14ac:dyDescent="0.25">
      <c r="B12" s="9">
        <v>44284</v>
      </c>
      <c r="C12" s="10" t="s">
        <v>13</v>
      </c>
      <c r="D12" s="11" t="s">
        <v>47</v>
      </c>
      <c r="E12" s="12">
        <v>2540</v>
      </c>
      <c r="F12" s="13">
        <v>423.35</v>
      </c>
      <c r="G12" s="14" t="s">
        <v>60</v>
      </c>
      <c r="H12" s="18" t="s">
        <v>48</v>
      </c>
      <c r="I12" s="16">
        <v>423.35</v>
      </c>
    </row>
    <row r="13" spans="1:9" x14ac:dyDescent="0.25">
      <c r="B13" s="19">
        <v>44325</v>
      </c>
      <c r="C13" s="20" t="s">
        <v>62</v>
      </c>
      <c r="D13" s="21" t="s">
        <v>80</v>
      </c>
      <c r="E13" s="50">
        <v>1500</v>
      </c>
      <c r="F13" s="51">
        <v>1500</v>
      </c>
      <c r="G13" s="23">
        <v>1</v>
      </c>
      <c r="H13" s="24" t="s">
        <v>81</v>
      </c>
      <c r="I13" s="25"/>
    </row>
    <row r="14" spans="1:9" x14ac:dyDescent="0.25">
      <c r="B14" s="19">
        <v>44326</v>
      </c>
      <c r="C14" s="20" t="s">
        <v>62</v>
      </c>
      <c r="D14" s="21" t="s">
        <v>82</v>
      </c>
      <c r="E14" s="50">
        <v>5035.5</v>
      </c>
      <c r="F14" s="51">
        <v>5035.5</v>
      </c>
      <c r="G14" s="23">
        <v>1</v>
      </c>
      <c r="H14" s="24" t="s">
        <v>83</v>
      </c>
      <c r="I14" s="25"/>
    </row>
    <row r="15" spans="1:9" x14ac:dyDescent="0.25">
      <c r="B15" s="19">
        <v>44327</v>
      </c>
      <c r="C15" s="20" t="s">
        <v>62</v>
      </c>
      <c r="D15" s="21" t="s">
        <v>84</v>
      </c>
      <c r="E15" s="50">
        <v>2190</v>
      </c>
      <c r="F15" s="51">
        <v>2190</v>
      </c>
      <c r="G15" s="23">
        <v>1</v>
      </c>
      <c r="H15" s="24" t="s">
        <v>85</v>
      </c>
      <c r="I15" s="25"/>
    </row>
    <row r="16" spans="1:9" x14ac:dyDescent="0.25">
      <c r="B16" s="19">
        <v>44329</v>
      </c>
      <c r="C16" s="20" t="s">
        <v>62</v>
      </c>
      <c r="D16" s="21" t="s">
        <v>86</v>
      </c>
      <c r="E16" s="50">
        <v>3630</v>
      </c>
      <c r="F16" s="51">
        <v>605</v>
      </c>
      <c r="G16" s="23" t="s">
        <v>49</v>
      </c>
      <c r="H16" s="24" t="s">
        <v>87</v>
      </c>
      <c r="I16" s="25">
        <v>605</v>
      </c>
    </row>
    <row r="17" spans="2:9" x14ac:dyDescent="0.25">
      <c r="B17" s="19">
        <v>44329</v>
      </c>
      <c r="C17" s="20" t="s">
        <v>62</v>
      </c>
      <c r="D17" s="21" t="s">
        <v>88</v>
      </c>
      <c r="E17" s="50">
        <v>309</v>
      </c>
      <c r="F17" s="51">
        <v>309</v>
      </c>
      <c r="G17" s="23">
        <v>1</v>
      </c>
      <c r="H17" s="24" t="s">
        <v>31</v>
      </c>
      <c r="I17" s="25"/>
    </row>
    <row r="18" spans="2:9" x14ac:dyDescent="0.25">
      <c r="B18" s="19">
        <v>44356</v>
      </c>
      <c r="C18" s="20" t="s">
        <v>69</v>
      </c>
      <c r="D18" s="21" t="s">
        <v>34</v>
      </c>
      <c r="E18" s="50">
        <v>1352</v>
      </c>
      <c r="F18" s="51">
        <v>1352</v>
      </c>
      <c r="G18" s="23">
        <v>1</v>
      </c>
      <c r="H18" s="22" t="s">
        <v>35</v>
      </c>
      <c r="I18" s="25">
        <v>0</v>
      </c>
    </row>
    <row r="19" spans="2:9" x14ac:dyDescent="0.25">
      <c r="B19" s="19">
        <v>44330</v>
      </c>
      <c r="C19" s="20" t="s">
        <v>62</v>
      </c>
      <c r="D19" s="21" t="s">
        <v>89</v>
      </c>
      <c r="E19" s="50">
        <v>399</v>
      </c>
      <c r="F19" s="51">
        <v>399</v>
      </c>
      <c r="G19" s="23">
        <v>1</v>
      </c>
      <c r="H19" s="22" t="s">
        <v>14</v>
      </c>
      <c r="I19" s="25"/>
    </row>
    <row r="20" spans="2:9" x14ac:dyDescent="0.25">
      <c r="B20" s="19">
        <v>44334</v>
      </c>
      <c r="C20" s="20" t="s">
        <v>62</v>
      </c>
      <c r="D20" s="21" t="s">
        <v>90</v>
      </c>
      <c r="E20" s="50">
        <v>670</v>
      </c>
      <c r="F20" s="51">
        <v>670</v>
      </c>
      <c r="G20" s="23">
        <v>1</v>
      </c>
      <c r="H20" s="22" t="s">
        <v>91</v>
      </c>
      <c r="I20" s="25"/>
    </row>
    <row r="21" spans="2:9" x14ac:dyDescent="0.25">
      <c r="B21" s="19">
        <v>44334</v>
      </c>
      <c r="C21" s="20" t="s">
        <v>62</v>
      </c>
      <c r="D21" s="21" t="s">
        <v>90</v>
      </c>
      <c r="E21" s="50">
        <v>720</v>
      </c>
      <c r="F21" s="51">
        <v>240</v>
      </c>
      <c r="G21" s="23" t="s">
        <v>65</v>
      </c>
      <c r="H21" s="22" t="s">
        <v>92</v>
      </c>
      <c r="I21" s="25">
        <v>240</v>
      </c>
    </row>
    <row r="22" spans="2:9" x14ac:dyDescent="0.25">
      <c r="B22" s="19">
        <v>44353</v>
      </c>
      <c r="C22" s="20" t="s">
        <v>69</v>
      </c>
      <c r="D22" s="21" t="s">
        <v>32</v>
      </c>
      <c r="E22" s="50">
        <v>1439</v>
      </c>
      <c r="F22" s="51">
        <v>1439</v>
      </c>
      <c r="G22" s="23">
        <v>1</v>
      </c>
      <c r="H22" s="22" t="s">
        <v>31</v>
      </c>
      <c r="I22" s="25"/>
    </row>
    <row r="23" spans="2:9" x14ac:dyDescent="0.25">
      <c r="B23" s="19">
        <v>44276</v>
      </c>
      <c r="C23" s="20" t="s">
        <v>62</v>
      </c>
      <c r="D23" s="21" t="s">
        <v>16</v>
      </c>
      <c r="E23" s="50">
        <v>1594.89</v>
      </c>
      <c r="F23" s="51">
        <v>1594.89</v>
      </c>
      <c r="G23" s="23">
        <v>1</v>
      </c>
      <c r="H23" s="22" t="s">
        <v>36</v>
      </c>
      <c r="I23" s="25"/>
    </row>
    <row r="24" spans="2:9" ht="15.75" thickBot="1" x14ac:dyDescent="0.3">
      <c r="B24" s="19"/>
      <c r="C24" s="20"/>
      <c r="D24" s="21"/>
      <c r="E24" s="22"/>
      <c r="F24" s="23"/>
      <c r="G24" s="23"/>
      <c r="H24" s="24"/>
      <c r="I24" s="25" t="str">
        <f>IF(AND(E24="",F24=""),"",I11+E24-F24)</f>
        <v/>
      </c>
    </row>
    <row r="25" spans="2:9" ht="15.75" thickBot="1" x14ac:dyDescent="0.3">
      <c r="B25" s="26" t="s">
        <v>68</v>
      </c>
      <c r="C25" s="27"/>
      <c r="D25" s="28"/>
      <c r="E25" s="29">
        <f>SUM(E9:E23)</f>
        <v>24451.3</v>
      </c>
      <c r="F25" s="30">
        <f>SUM(F9:F23)</f>
        <v>17704.38</v>
      </c>
      <c r="G25" s="31"/>
      <c r="H25" s="32"/>
      <c r="I25" s="33">
        <f>SUM(I9:I24)</f>
        <v>1830.99</v>
      </c>
    </row>
    <row r="26" spans="2:9" x14ac:dyDescent="0.25">
      <c r="B26" s="34"/>
      <c r="C26" s="34"/>
      <c r="D26" s="35"/>
      <c r="E26" s="36"/>
      <c r="F26" s="37"/>
      <c r="G26" s="37"/>
      <c r="H26" s="35"/>
      <c r="I26" s="38" t="str">
        <f t="shared" ref="I26" si="0">IF(AND(E26="",F26=""),"",I25+E26-F26)</f>
        <v/>
      </c>
    </row>
    <row r="27" spans="2:9" x14ac:dyDescent="0.25">
      <c r="B27" s="9"/>
      <c r="C27" s="9"/>
      <c r="D27" s="17"/>
      <c r="E27" s="39"/>
      <c r="F27" s="40"/>
      <c r="G27" s="40"/>
      <c r="H27" s="17"/>
      <c r="I27" s="41"/>
    </row>
    <row r="28" spans="2:9" ht="23.25" x14ac:dyDescent="0.25">
      <c r="B28" s="9"/>
      <c r="C28" s="9"/>
      <c r="D28" s="56" t="s">
        <v>94</v>
      </c>
      <c r="E28" s="57"/>
      <c r="F28" s="58"/>
      <c r="G28" s="40"/>
      <c r="H28" s="17"/>
      <c r="I28" s="41"/>
    </row>
    <row r="29" spans="2:9" x14ac:dyDescent="0.25">
      <c r="B29" s="19"/>
      <c r="C29" s="19"/>
      <c r="D29" s="17"/>
      <c r="E29" s="42"/>
      <c r="F29" s="43"/>
      <c r="G29" s="40"/>
      <c r="H29" s="17"/>
      <c r="I29" s="41"/>
    </row>
    <row r="30" spans="2:9" ht="18.75" x14ac:dyDescent="0.25">
      <c r="B30" s="44" t="s">
        <v>17</v>
      </c>
      <c r="C30" s="45">
        <f>SUM(333,F12,F13,F14-3500,F20,F21,F15,F22)</f>
        <v>8330.85</v>
      </c>
      <c r="D30" s="46"/>
      <c r="E30" s="3"/>
      <c r="F30" s="3"/>
      <c r="G30" s="47"/>
      <c r="H30" s="17"/>
      <c r="I30" s="41"/>
    </row>
    <row r="31" spans="2:9" x14ac:dyDescent="0.25">
      <c r="B31" s="34"/>
      <c r="C31" s="34"/>
      <c r="D31" s="17"/>
      <c r="E31" s="36"/>
      <c r="F31" s="37"/>
      <c r="G31" s="40"/>
      <c r="H31" s="17"/>
      <c r="I31" s="41"/>
    </row>
    <row r="32" spans="2:9" x14ac:dyDescent="0.25">
      <c r="B32" s="9"/>
      <c r="C32" s="9"/>
      <c r="D32" s="17"/>
      <c r="E32" s="39"/>
      <c r="F32" s="40"/>
      <c r="G32" s="40"/>
      <c r="H32" s="17"/>
      <c r="I32" s="41"/>
    </row>
    <row r="33" spans="2:9" ht="18.75" x14ac:dyDescent="0.25">
      <c r="B33" s="48" t="s">
        <v>18</v>
      </c>
      <c r="C33" s="49">
        <f>SUM(260,F10,F18,F23,F11,F16,F14-1500,F19,F17)</f>
        <v>9003.0300000000007</v>
      </c>
      <c r="D33" s="17"/>
      <c r="E33" s="39"/>
      <c r="F33" s="40"/>
      <c r="G33" s="40"/>
      <c r="H33" s="17"/>
      <c r="I33" s="41"/>
    </row>
    <row r="34" spans="2:9" x14ac:dyDescent="0.25">
      <c r="B34" s="9"/>
      <c r="C34" s="9"/>
      <c r="D34" s="17"/>
      <c r="E34" s="39"/>
      <c r="F34" s="40"/>
      <c r="G34" s="40"/>
      <c r="H34" s="17"/>
      <c r="I34" s="41"/>
    </row>
  </sheetData>
  <mergeCells count="3">
    <mergeCell ref="B4:C4"/>
    <mergeCell ref="B7:I7"/>
    <mergeCell ref="D28:F28"/>
  </mergeCells>
  <conditionalFormatting sqref="I26:I34">
    <cfRule type="expression" dxfId="5" priority="1">
      <formula>AND(I27="")=TRUE</formula>
    </cfRule>
  </conditionalFormatting>
  <conditionalFormatting sqref="I26:I34">
    <cfRule type="expression" dxfId="4" priority="2">
      <formula>AND(I28="")=TRUE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8B73-60B7-4947-BC7D-9A352A1E072F}">
  <dimension ref="A1:I32"/>
  <sheetViews>
    <sheetView topLeftCell="A11" workbookViewId="0">
      <selection activeCell="A21" sqref="A21:XFD21"/>
    </sheetView>
  </sheetViews>
  <sheetFormatPr baseColWidth="10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customWidth="1"/>
    <col min="6" max="6" width="16.85546875" customWidth="1"/>
    <col min="7" max="7" width="11.28515625" customWidth="1"/>
    <col min="8" max="8" width="26.140625" customWidth="1"/>
    <col min="9" max="9" width="19" customWidth="1"/>
  </cols>
  <sheetData>
    <row r="1" spans="1:9" ht="37.5" customHeight="1" x14ac:dyDescent="0.25">
      <c r="A1" s="1"/>
      <c r="B1" s="2"/>
      <c r="C1" s="2"/>
      <c r="D1" s="2"/>
      <c r="E1" s="2"/>
      <c r="F1" s="2"/>
      <c r="G1" s="2"/>
      <c r="H1" s="2"/>
      <c r="I1" s="2"/>
    </row>
    <row r="2" spans="1:9" x14ac:dyDescent="0.25">
      <c r="E2" s="3"/>
      <c r="F2" s="3"/>
      <c r="G2" s="3"/>
    </row>
    <row r="3" spans="1:9" x14ac:dyDescent="0.25">
      <c r="E3" s="3"/>
      <c r="F3" s="3"/>
      <c r="G3" s="3"/>
    </row>
    <row r="4" spans="1:9" ht="15.75" x14ac:dyDescent="0.25">
      <c r="B4" s="54" t="s">
        <v>0</v>
      </c>
      <c r="C4" s="54"/>
      <c r="D4" s="4" t="s">
        <v>100</v>
      </c>
      <c r="E4" s="3"/>
      <c r="F4" s="3"/>
      <c r="G4" s="3"/>
    </row>
    <row r="5" spans="1:9" x14ac:dyDescent="0.25">
      <c r="B5" s="5"/>
      <c r="C5" s="5"/>
      <c r="E5" s="3"/>
      <c r="F5" s="3"/>
      <c r="G5" s="3"/>
    </row>
    <row r="6" spans="1:9" x14ac:dyDescent="0.25">
      <c r="E6" s="3"/>
      <c r="F6" s="3"/>
      <c r="G6" s="3"/>
      <c r="H6" s="6"/>
    </row>
    <row r="7" spans="1:9" ht="21" x14ac:dyDescent="0.35">
      <c r="B7" s="55" t="s">
        <v>1</v>
      </c>
      <c r="C7" s="55"/>
      <c r="D7" s="55"/>
      <c r="E7" s="55"/>
      <c r="F7" s="55"/>
      <c r="G7" s="55"/>
      <c r="H7" s="55"/>
      <c r="I7" s="55"/>
    </row>
    <row r="8" spans="1:9" x14ac:dyDescent="0.25">
      <c r="A8" s="7"/>
      <c r="B8" s="8" t="s">
        <v>2</v>
      </c>
      <c r="C8" s="8" t="s">
        <v>3</v>
      </c>
      <c r="D8" s="8" t="s">
        <v>4</v>
      </c>
      <c r="E8" s="8" t="s">
        <v>5</v>
      </c>
      <c r="F8" s="8" t="s">
        <v>6</v>
      </c>
      <c r="G8" s="8" t="s">
        <v>7</v>
      </c>
      <c r="H8" s="8" t="s">
        <v>8</v>
      </c>
      <c r="I8" s="8" t="s">
        <v>9</v>
      </c>
    </row>
    <row r="9" spans="1:9" x14ac:dyDescent="0.25">
      <c r="B9" s="9">
        <v>44396</v>
      </c>
      <c r="C9" s="10" t="s">
        <v>69</v>
      </c>
      <c r="D9" s="17" t="s">
        <v>27</v>
      </c>
      <c r="E9" s="12">
        <v>900</v>
      </c>
      <c r="F9" s="13">
        <v>900</v>
      </c>
      <c r="G9" s="14">
        <v>1</v>
      </c>
      <c r="H9" s="18" t="s">
        <v>15</v>
      </c>
      <c r="I9" s="16">
        <v>0</v>
      </c>
    </row>
    <row r="10" spans="1:9" x14ac:dyDescent="0.25">
      <c r="B10" s="9">
        <v>44401</v>
      </c>
      <c r="C10" s="10" t="s">
        <v>69</v>
      </c>
      <c r="D10" s="11" t="s">
        <v>46</v>
      </c>
      <c r="E10" s="12">
        <v>385</v>
      </c>
      <c r="F10" s="13">
        <v>385</v>
      </c>
      <c r="G10" s="14">
        <v>1</v>
      </c>
      <c r="H10" s="18" t="s">
        <v>29</v>
      </c>
      <c r="I10" s="16">
        <v>0</v>
      </c>
    </row>
    <row r="11" spans="1:9" x14ac:dyDescent="0.25">
      <c r="B11" s="9">
        <v>44284</v>
      </c>
      <c r="C11" s="10" t="s">
        <v>13</v>
      </c>
      <c r="D11" s="11" t="s">
        <v>47</v>
      </c>
      <c r="E11" s="12">
        <v>423.35</v>
      </c>
      <c r="F11" s="13">
        <v>423.35</v>
      </c>
      <c r="G11" s="14" t="s">
        <v>20</v>
      </c>
      <c r="H11" s="18" t="s">
        <v>48</v>
      </c>
      <c r="I11" s="16">
        <v>423.35</v>
      </c>
    </row>
    <row r="12" spans="1:9" x14ac:dyDescent="0.25">
      <c r="B12" s="19">
        <v>44329</v>
      </c>
      <c r="C12" s="20" t="s">
        <v>62</v>
      </c>
      <c r="D12" s="21" t="s">
        <v>86</v>
      </c>
      <c r="E12" s="50">
        <v>3630</v>
      </c>
      <c r="F12" s="51">
        <v>605</v>
      </c>
      <c r="G12" s="23" t="s">
        <v>60</v>
      </c>
      <c r="H12" s="24" t="s">
        <v>87</v>
      </c>
      <c r="I12" s="25">
        <v>605</v>
      </c>
    </row>
    <row r="13" spans="1:9" x14ac:dyDescent="0.25">
      <c r="B13" s="19">
        <v>44334</v>
      </c>
      <c r="C13" s="20" t="s">
        <v>62</v>
      </c>
      <c r="D13" s="21" t="s">
        <v>90</v>
      </c>
      <c r="E13" s="50">
        <v>720</v>
      </c>
      <c r="F13" s="51">
        <v>240</v>
      </c>
      <c r="G13" s="23" t="s">
        <v>64</v>
      </c>
      <c r="H13" s="22" t="s">
        <v>92</v>
      </c>
      <c r="I13" s="25">
        <v>240</v>
      </c>
    </row>
    <row r="14" spans="1:9" x14ac:dyDescent="0.25">
      <c r="B14" s="19">
        <v>44295</v>
      </c>
      <c r="C14" s="20" t="s">
        <v>50</v>
      </c>
      <c r="D14" s="21" t="s">
        <v>95</v>
      </c>
      <c r="E14" s="50">
        <v>562.63</v>
      </c>
      <c r="F14" s="51">
        <v>563.63</v>
      </c>
      <c r="G14" s="23" t="s">
        <v>96</v>
      </c>
      <c r="H14" s="22" t="s">
        <v>97</v>
      </c>
      <c r="I14" s="25"/>
    </row>
    <row r="15" spans="1:9" x14ac:dyDescent="0.25">
      <c r="B15" s="19">
        <v>44366</v>
      </c>
      <c r="C15" s="20" t="s">
        <v>69</v>
      </c>
      <c r="D15" s="21" t="s">
        <v>98</v>
      </c>
      <c r="E15" s="50">
        <v>2990</v>
      </c>
      <c r="F15" s="51">
        <v>2990</v>
      </c>
      <c r="G15" s="23">
        <v>1</v>
      </c>
      <c r="H15" s="22" t="s">
        <v>99</v>
      </c>
      <c r="I15" s="25"/>
    </row>
    <row r="16" spans="1:9" x14ac:dyDescent="0.25">
      <c r="B16" s="19">
        <v>44366</v>
      </c>
      <c r="C16" s="20" t="s">
        <v>69</v>
      </c>
      <c r="D16" s="21" t="s">
        <v>14</v>
      </c>
      <c r="E16" s="50">
        <v>999.9</v>
      </c>
      <c r="F16" s="51">
        <v>999.9</v>
      </c>
      <c r="G16" s="23">
        <v>1</v>
      </c>
      <c r="H16" s="22" t="s">
        <v>14</v>
      </c>
      <c r="I16" s="25"/>
    </row>
    <row r="17" spans="2:9" x14ac:dyDescent="0.25">
      <c r="B17" s="19">
        <v>44373</v>
      </c>
      <c r="C17" s="20" t="s">
        <v>69</v>
      </c>
      <c r="D17" s="21" t="s">
        <v>104</v>
      </c>
      <c r="E17" s="50">
        <v>5394</v>
      </c>
      <c r="F17" s="51">
        <v>899.95</v>
      </c>
      <c r="G17" s="23" t="s">
        <v>49</v>
      </c>
      <c r="H17" s="22" t="s">
        <v>105</v>
      </c>
      <c r="I17" s="25">
        <v>899.95</v>
      </c>
    </row>
    <row r="18" spans="2:9" x14ac:dyDescent="0.25">
      <c r="B18" s="19">
        <v>44375</v>
      </c>
      <c r="C18" s="20" t="s">
        <v>69</v>
      </c>
      <c r="D18" s="21" t="s">
        <v>102</v>
      </c>
      <c r="E18" s="50">
        <v>2300</v>
      </c>
      <c r="F18" s="51">
        <v>2300</v>
      </c>
      <c r="G18" s="23">
        <v>1</v>
      </c>
      <c r="H18" s="22" t="s">
        <v>103</v>
      </c>
      <c r="I18" s="25"/>
    </row>
    <row r="19" spans="2:9" x14ac:dyDescent="0.25">
      <c r="B19" s="19">
        <v>44376</v>
      </c>
      <c r="C19" s="20" t="s">
        <v>69</v>
      </c>
      <c r="D19" s="21" t="s">
        <v>107</v>
      </c>
      <c r="E19" s="50">
        <v>890</v>
      </c>
      <c r="F19" s="51">
        <v>890</v>
      </c>
      <c r="G19" s="23">
        <v>1</v>
      </c>
      <c r="H19" s="22" t="s">
        <v>31</v>
      </c>
      <c r="I19" s="25"/>
    </row>
    <row r="20" spans="2:9" x14ac:dyDescent="0.25">
      <c r="B20" s="19">
        <v>44377</v>
      </c>
      <c r="C20" s="20" t="s">
        <v>69</v>
      </c>
      <c r="D20" s="21" t="s">
        <v>106</v>
      </c>
      <c r="E20" s="50">
        <v>230</v>
      </c>
      <c r="F20" s="51">
        <v>230</v>
      </c>
      <c r="G20" s="23">
        <v>1</v>
      </c>
      <c r="H20" s="22" t="s">
        <v>106</v>
      </c>
      <c r="I20" s="25"/>
    </row>
    <row r="21" spans="2:9" x14ac:dyDescent="0.25">
      <c r="B21" s="19">
        <v>44377</v>
      </c>
      <c r="C21" s="20" t="s">
        <v>69</v>
      </c>
      <c r="D21" s="21" t="s">
        <v>34</v>
      </c>
      <c r="E21" s="50">
        <v>1520</v>
      </c>
      <c r="F21" s="51">
        <v>1520</v>
      </c>
      <c r="G21" s="23">
        <v>1</v>
      </c>
      <c r="H21" s="22" t="s">
        <v>35</v>
      </c>
      <c r="I21" s="25">
        <v>0</v>
      </c>
    </row>
    <row r="22" spans="2:9" ht="15.75" thickBot="1" x14ac:dyDescent="0.3">
      <c r="B22" s="19"/>
      <c r="C22" s="20"/>
      <c r="D22" s="21"/>
      <c r="E22" s="22"/>
      <c r="F22" s="23"/>
      <c r="G22" s="23"/>
      <c r="H22" s="24"/>
      <c r="I22" s="25" t="str">
        <f>IF(AND(E22="",F22=""),"",I11+E22-F22)</f>
        <v/>
      </c>
    </row>
    <row r="23" spans="2:9" ht="15.75" thickBot="1" x14ac:dyDescent="0.3">
      <c r="B23" s="26" t="s">
        <v>93</v>
      </c>
      <c r="C23" s="27"/>
      <c r="D23" s="28"/>
      <c r="E23" s="29">
        <f>SUM(E9:E21)</f>
        <v>20944.879999999997</v>
      </c>
      <c r="F23" s="30">
        <f>SUM(F9:F21)</f>
        <v>12946.829999999998</v>
      </c>
      <c r="G23" s="31"/>
      <c r="H23" s="32"/>
      <c r="I23" s="33">
        <f>SUM(I9:I22)</f>
        <v>2168.3000000000002</v>
      </c>
    </row>
    <row r="24" spans="2:9" x14ac:dyDescent="0.25">
      <c r="B24" s="34"/>
      <c r="C24" s="34"/>
      <c r="D24" s="35"/>
      <c r="E24" s="36"/>
      <c r="F24" s="37"/>
      <c r="G24" s="37"/>
      <c r="H24" s="35"/>
      <c r="I24" s="38" t="str">
        <f t="shared" ref="I24" si="0">IF(AND(E24="",F24=""),"",I23+E24-F24)</f>
        <v/>
      </c>
    </row>
    <row r="25" spans="2:9" x14ac:dyDescent="0.25">
      <c r="B25" s="9"/>
      <c r="C25" s="9"/>
      <c r="D25" s="17"/>
      <c r="E25" s="39"/>
      <c r="F25" s="40"/>
      <c r="G25" s="40"/>
      <c r="H25" s="17"/>
      <c r="I25" s="41"/>
    </row>
    <row r="26" spans="2:9" ht="23.25" x14ac:dyDescent="0.25">
      <c r="B26" s="9"/>
      <c r="C26" s="9"/>
      <c r="D26" s="56"/>
      <c r="E26" s="57"/>
      <c r="F26" s="58"/>
      <c r="G26" s="40"/>
      <c r="H26" s="17"/>
      <c r="I26" s="41"/>
    </row>
    <row r="27" spans="2:9" x14ac:dyDescent="0.25">
      <c r="B27" s="19"/>
      <c r="C27" s="19"/>
      <c r="D27" s="17"/>
      <c r="E27" s="42"/>
      <c r="F27" s="43"/>
      <c r="G27" s="40"/>
      <c r="H27" s="17"/>
      <c r="I27" s="41"/>
    </row>
    <row r="28" spans="2:9" ht="18.75" x14ac:dyDescent="0.25">
      <c r="B28" s="44" t="s">
        <v>17</v>
      </c>
      <c r="C28" s="45">
        <f>SUM(333,F11,F13,F16,F19)</f>
        <v>2886.25</v>
      </c>
      <c r="D28" s="46"/>
      <c r="E28" s="3"/>
      <c r="F28" s="3"/>
      <c r="G28" s="47"/>
      <c r="H28" s="17"/>
      <c r="I28" s="41"/>
    </row>
    <row r="29" spans="2:9" x14ac:dyDescent="0.25">
      <c r="B29" s="34"/>
      <c r="C29" s="34"/>
      <c r="D29" s="17"/>
      <c r="E29" s="36"/>
      <c r="F29" s="37"/>
      <c r="G29" s="40"/>
      <c r="H29" s="17"/>
      <c r="I29" s="41"/>
    </row>
    <row r="30" spans="2:9" x14ac:dyDescent="0.25">
      <c r="B30" s="9"/>
      <c r="C30" s="9"/>
      <c r="D30" s="17"/>
      <c r="E30" s="39"/>
      <c r="F30" s="40"/>
      <c r="G30" s="40"/>
      <c r="H30" s="17"/>
      <c r="I30" s="41"/>
    </row>
    <row r="31" spans="2:9" ht="18.75" x14ac:dyDescent="0.25">
      <c r="B31" s="48" t="s">
        <v>18</v>
      </c>
      <c r="C31" s="49">
        <f>SUM(333,F10,F12,F21,F14,F15/2,F16,F17,F20)</f>
        <v>7031.48</v>
      </c>
      <c r="D31" s="17"/>
      <c r="E31" s="39"/>
      <c r="F31" s="40"/>
      <c r="G31" s="40"/>
      <c r="H31" s="17"/>
      <c r="I31" s="41"/>
    </row>
    <row r="32" spans="2:9" x14ac:dyDescent="0.25">
      <c r="B32" s="9"/>
      <c r="C32" s="9"/>
      <c r="D32" s="17"/>
      <c r="E32" s="39"/>
      <c r="F32" s="40"/>
      <c r="G32" s="40"/>
      <c r="H32" s="17"/>
      <c r="I32" s="41"/>
    </row>
  </sheetData>
  <mergeCells count="3">
    <mergeCell ref="B4:C4"/>
    <mergeCell ref="B7:I7"/>
    <mergeCell ref="D26:F26"/>
  </mergeCells>
  <conditionalFormatting sqref="I24:I32">
    <cfRule type="expression" dxfId="3" priority="1">
      <formula>AND(I25="")=TRUE</formula>
    </cfRule>
  </conditionalFormatting>
  <conditionalFormatting sqref="I24:I32">
    <cfRule type="expression" dxfId="2" priority="2">
      <formula>AND(I26="")=TRUE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A4FC-D811-4084-A70A-CA406BF5A4E8}">
  <dimension ref="A1:I29"/>
  <sheetViews>
    <sheetView tabSelected="1" topLeftCell="A12" workbookViewId="0">
      <selection activeCell="C29" sqref="C29"/>
    </sheetView>
  </sheetViews>
  <sheetFormatPr baseColWidth="10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customWidth="1"/>
    <col min="6" max="6" width="16.85546875" customWidth="1"/>
    <col min="7" max="7" width="11.28515625" customWidth="1"/>
    <col min="8" max="8" width="26.140625" customWidth="1"/>
    <col min="9" max="9" width="19" customWidth="1"/>
  </cols>
  <sheetData>
    <row r="1" spans="1:9" ht="37.5" customHeight="1" x14ac:dyDescent="0.25">
      <c r="A1" s="1"/>
      <c r="B1" s="2"/>
      <c r="C1" s="2"/>
      <c r="D1" s="2"/>
      <c r="E1" s="2"/>
      <c r="F1" s="2"/>
      <c r="G1" s="2"/>
      <c r="H1" s="2"/>
      <c r="I1" s="2"/>
    </row>
    <row r="2" spans="1:9" x14ac:dyDescent="0.25">
      <c r="E2" s="3"/>
      <c r="F2" s="3"/>
      <c r="G2" s="3"/>
    </row>
    <row r="3" spans="1:9" x14ac:dyDescent="0.25">
      <c r="E3" s="3"/>
      <c r="F3" s="3"/>
      <c r="G3" s="3"/>
    </row>
    <row r="4" spans="1:9" ht="15.75" x14ac:dyDescent="0.25">
      <c r="B4" s="54" t="s">
        <v>0</v>
      </c>
      <c r="C4" s="54"/>
      <c r="D4" s="4" t="s">
        <v>100</v>
      </c>
      <c r="E4" s="3"/>
      <c r="F4" s="3"/>
      <c r="G4" s="3"/>
    </row>
    <row r="5" spans="1:9" x14ac:dyDescent="0.25">
      <c r="B5" s="5"/>
      <c r="C5" s="5"/>
      <c r="E5" s="3"/>
      <c r="F5" s="3"/>
      <c r="G5" s="3"/>
    </row>
    <row r="6" spans="1:9" x14ac:dyDescent="0.25">
      <c r="E6" s="3"/>
      <c r="F6" s="3"/>
      <c r="G6" s="3"/>
      <c r="H6" s="6"/>
    </row>
    <row r="7" spans="1:9" ht="21" x14ac:dyDescent="0.35">
      <c r="B7" s="55" t="s">
        <v>1</v>
      </c>
      <c r="C7" s="55"/>
      <c r="D7" s="55"/>
      <c r="E7" s="55"/>
      <c r="F7" s="55"/>
      <c r="G7" s="55"/>
      <c r="H7" s="55"/>
      <c r="I7" s="55"/>
    </row>
    <row r="8" spans="1:9" x14ac:dyDescent="0.25">
      <c r="A8" s="7"/>
      <c r="B8" s="8" t="s">
        <v>2</v>
      </c>
      <c r="C8" s="8" t="s">
        <v>3</v>
      </c>
      <c r="D8" s="8" t="s">
        <v>4</v>
      </c>
      <c r="E8" s="8" t="s">
        <v>5</v>
      </c>
      <c r="F8" s="8" t="s">
        <v>6</v>
      </c>
      <c r="G8" s="8" t="s">
        <v>7</v>
      </c>
      <c r="H8" s="8" t="s">
        <v>8</v>
      </c>
      <c r="I8" s="8" t="s">
        <v>9</v>
      </c>
    </row>
    <row r="9" spans="1:9" x14ac:dyDescent="0.25">
      <c r="B9" s="9">
        <v>44396</v>
      </c>
      <c r="C9" s="10" t="s">
        <v>69</v>
      </c>
      <c r="D9" s="17" t="s">
        <v>27</v>
      </c>
      <c r="E9" s="12">
        <v>900</v>
      </c>
      <c r="F9" s="13">
        <v>900</v>
      </c>
      <c r="G9" s="14">
        <v>1</v>
      </c>
      <c r="H9" s="18" t="s">
        <v>15</v>
      </c>
      <c r="I9" s="16">
        <v>0</v>
      </c>
    </row>
    <row r="10" spans="1:9" x14ac:dyDescent="0.25">
      <c r="B10" s="9">
        <v>44401</v>
      </c>
      <c r="C10" s="10" t="s">
        <v>69</v>
      </c>
      <c r="D10" s="11" t="s">
        <v>46</v>
      </c>
      <c r="E10" s="12">
        <v>385</v>
      </c>
      <c r="F10" s="13">
        <v>385</v>
      </c>
      <c r="G10" s="14">
        <v>1</v>
      </c>
      <c r="H10" s="18" t="s">
        <v>29</v>
      </c>
      <c r="I10" s="16">
        <v>0</v>
      </c>
    </row>
    <row r="11" spans="1:9" x14ac:dyDescent="0.25">
      <c r="B11" s="9">
        <v>44284</v>
      </c>
      <c r="C11" s="10" t="s">
        <v>13</v>
      </c>
      <c r="D11" s="11" t="s">
        <v>47</v>
      </c>
      <c r="E11" s="12">
        <v>423.35</v>
      </c>
      <c r="F11" s="13">
        <v>423.35</v>
      </c>
      <c r="G11" s="14" t="s">
        <v>40</v>
      </c>
      <c r="H11" s="18" t="s">
        <v>48</v>
      </c>
      <c r="I11" s="16">
        <v>423.35</v>
      </c>
    </row>
    <row r="12" spans="1:9" x14ac:dyDescent="0.25">
      <c r="B12" s="19">
        <v>44329</v>
      </c>
      <c r="C12" s="20" t="s">
        <v>62</v>
      </c>
      <c r="D12" s="21" t="s">
        <v>86</v>
      </c>
      <c r="E12" s="50">
        <v>3630</v>
      </c>
      <c r="F12" s="51">
        <v>605</v>
      </c>
      <c r="G12" s="23" t="s">
        <v>101</v>
      </c>
      <c r="H12" s="24" t="s">
        <v>87</v>
      </c>
      <c r="I12" s="25">
        <v>605</v>
      </c>
    </row>
    <row r="13" spans="1:9" x14ac:dyDescent="0.25">
      <c r="B13" s="19">
        <v>44334</v>
      </c>
      <c r="C13" s="20" t="s">
        <v>62</v>
      </c>
      <c r="D13" s="21" t="s">
        <v>90</v>
      </c>
      <c r="E13" s="50">
        <v>720</v>
      </c>
      <c r="F13" s="51">
        <v>240</v>
      </c>
      <c r="G13" s="23" t="s">
        <v>96</v>
      </c>
      <c r="H13" s="22" t="s">
        <v>92</v>
      </c>
      <c r="I13" s="25">
        <v>240</v>
      </c>
    </row>
    <row r="14" spans="1:9" x14ac:dyDescent="0.25">
      <c r="B14" s="19">
        <v>44377</v>
      </c>
      <c r="C14" s="20" t="s">
        <v>69</v>
      </c>
      <c r="D14" s="21" t="s">
        <v>34</v>
      </c>
      <c r="E14" s="50">
        <v>1520</v>
      </c>
      <c r="F14" s="51">
        <v>1520</v>
      </c>
      <c r="G14" s="23">
        <v>1</v>
      </c>
      <c r="H14" s="22" t="s">
        <v>35</v>
      </c>
      <c r="I14" s="25">
        <v>0</v>
      </c>
    </row>
    <row r="15" spans="1:9" x14ac:dyDescent="0.25">
      <c r="B15" s="19">
        <v>44373</v>
      </c>
      <c r="C15" s="20" t="s">
        <v>69</v>
      </c>
      <c r="D15" s="21" t="s">
        <v>104</v>
      </c>
      <c r="E15" s="50">
        <v>5394</v>
      </c>
      <c r="F15" s="51">
        <v>899.95</v>
      </c>
      <c r="G15" s="23" t="s">
        <v>60</v>
      </c>
      <c r="H15" s="22" t="s">
        <v>105</v>
      </c>
      <c r="I15" s="25">
        <v>899.95</v>
      </c>
    </row>
    <row r="16" spans="1:9" x14ac:dyDescent="0.25">
      <c r="B16" s="19">
        <v>44384</v>
      </c>
      <c r="C16" s="20" t="s">
        <v>108</v>
      </c>
      <c r="D16" s="21" t="s">
        <v>109</v>
      </c>
      <c r="E16" s="50">
        <v>468</v>
      </c>
      <c r="F16" s="51">
        <v>468</v>
      </c>
      <c r="G16" s="23">
        <v>1</v>
      </c>
      <c r="H16" s="22" t="s">
        <v>110</v>
      </c>
      <c r="I16" s="25"/>
    </row>
    <row r="17" spans="2:9" x14ac:dyDescent="0.25">
      <c r="B17" s="19">
        <v>44390</v>
      </c>
      <c r="C17" s="20" t="s">
        <v>108</v>
      </c>
      <c r="D17" s="21" t="s">
        <v>111</v>
      </c>
      <c r="E17" s="50">
        <v>1540</v>
      </c>
      <c r="F17" s="51">
        <v>1540</v>
      </c>
      <c r="G17" s="23">
        <v>1</v>
      </c>
      <c r="H17" s="22" t="s">
        <v>112</v>
      </c>
      <c r="I17" s="25"/>
    </row>
    <row r="18" spans="2:9" x14ac:dyDescent="0.25">
      <c r="B18" s="19">
        <v>44390</v>
      </c>
      <c r="C18" s="20" t="s">
        <v>108</v>
      </c>
      <c r="D18" s="21" t="s">
        <v>113</v>
      </c>
      <c r="E18" s="50">
        <v>3360</v>
      </c>
      <c r="F18" s="51">
        <v>1200</v>
      </c>
      <c r="G18" s="23" t="s">
        <v>114</v>
      </c>
      <c r="H18" s="22" t="s">
        <v>115</v>
      </c>
      <c r="I18" s="25">
        <v>1200</v>
      </c>
    </row>
    <row r="19" spans="2:9" ht="15.75" thickBot="1" x14ac:dyDescent="0.3">
      <c r="B19" s="19"/>
      <c r="C19" s="20"/>
      <c r="D19" s="21"/>
      <c r="E19" s="22"/>
      <c r="F19" s="23"/>
      <c r="G19" s="23"/>
      <c r="H19" s="24"/>
      <c r="I19" s="25" t="str">
        <f>IF(AND(E19="",F19=""),"",I11+E19-F19)</f>
        <v/>
      </c>
    </row>
    <row r="20" spans="2:9" ht="15.75" thickBot="1" x14ac:dyDescent="0.3">
      <c r="B20" s="26" t="s">
        <v>93</v>
      </c>
      <c r="C20" s="27"/>
      <c r="D20" s="28"/>
      <c r="E20" s="29">
        <f>SUM(E9:E18)</f>
        <v>18340.349999999999</v>
      </c>
      <c r="F20" s="30">
        <f>SUM(F9:F18)</f>
        <v>8181.3</v>
      </c>
      <c r="G20" s="31"/>
      <c r="H20" s="32"/>
      <c r="I20" s="33">
        <f>SUM(I9:I19)</f>
        <v>3368.3</v>
      </c>
    </row>
    <row r="21" spans="2:9" x14ac:dyDescent="0.25">
      <c r="B21" s="34"/>
      <c r="C21" s="34"/>
      <c r="D21" s="35"/>
      <c r="E21" s="36"/>
      <c r="F21" s="37"/>
      <c r="G21" s="37"/>
      <c r="H21" s="35"/>
      <c r="I21" s="38" t="str">
        <f t="shared" ref="I21" si="0">IF(AND(E21="",F21=""),"",I20+E21-F21)</f>
        <v/>
      </c>
    </row>
    <row r="22" spans="2:9" x14ac:dyDescent="0.25">
      <c r="B22" s="9"/>
      <c r="C22" s="9"/>
      <c r="D22" s="17"/>
      <c r="E22" s="39"/>
      <c r="F22" s="40"/>
      <c r="G22" s="40"/>
      <c r="H22" s="17"/>
      <c r="I22" s="41"/>
    </row>
    <row r="23" spans="2:9" ht="23.25" x14ac:dyDescent="0.25">
      <c r="B23" s="9"/>
      <c r="C23" s="9"/>
      <c r="D23" s="56"/>
      <c r="E23" s="57"/>
      <c r="F23" s="58"/>
      <c r="G23" s="40"/>
      <c r="H23" s="17"/>
      <c r="I23" s="41"/>
    </row>
    <row r="24" spans="2:9" x14ac:dyDescent="0.25">
      <c r="B24" s="19"/>
      <c r="C24" s="19"/>
      <c r="D24" s="17"/>
      <c r="E24" s="42"/>
      <c r="F24" s="43"/>
      <c r="G24" s="40"/>
      <c r="H24" s="17"/>
      <c r="I24" s="41"/>
    </row>
    <row r="25" spans="2:9" ht="18.75" x14ac:dyDescent="0.25">
      <c r="B25" s="44" t="s">
        <v>17</v>
      </c>
      <c r="C25" s="45">
        <f>SUM(333,F11,F13)</f>
        <v>996.35</v>
      </c>
      <c r="D25" s="46"/>
      <c r="E25" s="3"/>
      <c r="F25" s="3"/>
      <c r="G25" s="47"/>
      <c r="H25" s="17"/>
      <c r="I25" s="41"/>
    </row>
    <row r="26" spans="2:9" x14ac:dyDescent="0.25">
      <c r="B26" s="34"/>
      <c r="C26" s="34"/>
      <c r="D26" s="17"/>
      <c r="E26" s="36"/>
      <c r="F26" s="37"/>
      <c r="G26" s="40"/>
      <c r="H26" s="17"/>
      <c r="I26" s="41"/>
    </row>
    <row r="27" spans="2:9" x14ac:dyDescent="0.25">
      <c r="B27" s="9"/>
      <c r="C27" s="9"/>
      <c r="D27" s="17"/>
      <c r="E27" s="39"/>
      <c r="F27" s="40"/>
      <c r="G27" s="40"/>
      <c r="H27" s="17"/>
      <c r="I27" s="41"/>
    </row>
    <row r="28" spans="2:9" ht="18.75" x14ac:dyDescent="0.25">
      <c r="B28" s="48" t="s">
        <v>18</v>
      </c>
      <c r="C28" s="49">
        <f>SUM(333,F10,F12,F15,F14,F16,F17)</f>
        <v>5750.95</v>
      </c>
      <c r="D28" s="17"/>
      <c r="E28" s="39"/>
      <c r="F28" s="40"/>
      <c r="G28" s="40"/>
      <c r="H28" s="17"/>
      <c r="I28" s="41"/>
    </row>
    <row r="29" spans="2:9" x14ac:dyDescent="0.25">
      <c r="B29" s="9"/>
      <c r="C29" s="9"/>
      <c r="D29" s="17"/>
      <c r="E29" s="39"/>
      <c r="F29" s="40"/>
      <c r="G29" s="40"/>
      <c r="H29" s="17"/>
      <c r="I29" s="41"/>
    </row>
  </sheetData>
  <mergeCells count="3">
    <mergeCell ref="B4:C4"/>
    <mergeCell ref="B7:I7"/>
    <mergeCell ref="D23:F23"/>
  </mergeCells>
  <conditionalFormatting sqref="I21:I29">
    <cfRule type="expression" dxfId="1" priority="1">
      <formula>AND(I22="")=TRUE</formula>
    </cfRule>
  </conditionalFormatting>
  <conditionalFormatting sqref="I21:I29">
    <cfRule type="expression" dxfId="0" priority="2">
      <formula>AND(I23="")=TRUE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MARZO</vt:lpstr>
      <vt:lpstr>ABRIL</vt:lpstr>
      <vt:lpstr>MAYO</vt:lpstr>
      <vt:lpstr>JUNIO</vt:lpstr>
      <vt:lpstr>JULIO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genes</dc:creator>
  <cp:lastModifiedBy>genes</cp:lastModifiedBy>
  <dcterms:created xsi:type="dcterms:W3CDTF">2021-04-10T04:57:15Z</dcterms:created>
  <dcterms:modified xsi:type="dcterms:W3CDTF">2021-07-14T18:55:03Z</dcterms:modified>
</cp:coreProperties>
</file>