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es\Documents\MELINA\"/>
    </mc:Choice>
  </mc:AlternateContent>
  <xr:revisionPtr revIDLastSave="0" documentId="13_ncr:1_{7EC95D61-3995-497E-BE02-922F69618C2E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MARZO" sheetId="2" r:id="rId1"/>
    <sheet name="ABRIL" sheetId="3" r:id="rId2"/>
    <sheet name="MAYO" sheetId="5" r:id="rId3"/>
    <sheet name="JUNIO" sheetId="4" r:id="rId4"/>
    <sheet name="JULIO" sheetId="6" r:id="rId5"/>
    <sheet name="AGOSTO" sheetId="7" r:id="rId6"/>
    <sheet name="SEPTIEMBRE" sheetId="8" r:id="rId7"/>
  </sheets>
  <calcPr calcId="181029"/>
</workbook>
</file>

<file path=xl/calcChain.xml><?xml version="1.0" encoding="utf-8"?>
<calcChain xmlns="http://schemas.openxmlformats.org/spreadsheetml/2006/main">
  <c r="C21" i="7" l="1"/>
  <c r="C18" i="7"/>
  <c r="C24" i="6"/>
  <c r="C21" i="6"/>
  <c r="C30" i="4"/>
  <c r="C27" i="4"/>
  <c r="C30" i="5"/>
  <c r="C27" i="5"/>
  <c r="C25" i="3" l="1"/>
  <c r="C28" i="3"/>
  <c r="I12" i="8"/>
  <c r="I23" i="5"/>
  <c r="I21" i="3"/>
  <c r="I23" i="4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5" i="8"/>
  <c r="I14" i="8"/>
  <c r="F12" i="8"/>
  <c r="E12" i="8"/>
  <c r="I11" i="8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7" i="7"/>
  <c r="I16" i="7"/>
  <c r="I14" i="7"/>
  <c r="F14" i="7"/>
  <c r="E14" i="7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0" i="6"/>
  <c r="I19" i="6"/>
  <c r="F17" i="6"/>
  <c r="E17" i="6"/>
  <c r="I16" i="6"/>
  <c r="I17" i="6" s="1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8" i="5"/>
  <c r="I26" i="5"/>
  <c r="I25" i="5"/>
  <c r="F23" i="5"/>
  <c r="E23" i="5"/>
  <c r="I22" i="5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6" i="4"/>
  <c r="I25" i="4"/>
  <c r="F23" i="4"/>
  <c r="E23" i="4"/>
  <c r="I22" i="4"/>
  <c r="I20" i="3"/>
  <c r="I23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C27" i="2"/>
  <c r="C24" i="2"/>
  <c r="E19" i="2"/>
  <c r="F21" i="3"/>
  <c r="E21" i="3"/>
  <c r="I19" i="2"/>
  <c r="F19" i="2"/>
  <c r="I20" i="2"/>
  <c r="I18" i="2"/>
</calcChain>
</file>

<file path=xl/sharedStrings.xml><?xml version="1.0" encoding="utf-8"?>
<sst xmlns="http://schemas.openxmlformats.org/spreadsheetml/2006/main" count="335" uniqueCount="89">
  <si>
    <t>Fecha</t>
  </si>
  <si>
    <t>Descripción</t>
  </si>
  <si>
    <t>Nombre de comerciante</t>
  </si>
  <si>
    <t>Gastos</t>
  </si>
  <si>
    <t>Pagos</t>
  </si>
  <si>
    <t>Tarjeta de crédito</t>
  </si>
  <si>
    <t>Mes</t>
  </si>
  <si>
    <t>Febrero</t>
  </si>
  <si>
    <t>Gastos de tarjeta de crédito</t>
  </si>
  <si>
    <t>NARANJA- NARANJA VISA</t>
  </si>
  <si>
    <t>Marzo</t>
  </si>
  <si>
    <t>Abril</t>
  </si>
  <si>
    <t>Mayo</t>
  </si>
  <si>
    <t>Julio</t>
  </si>
  <si>
    <t>Agosto</t>
  </si>
  <si>
    <t>Septiembre</t>
  </si>
  <si>
    <t>Computadora</t>
  </si>
  <si>
    <t>Ferniplast</t>
  </si>
  <si>
    <t>Ferniplast Mama</t>
  </si>
  <si>
    <t>Zapatillas</t>
  </si>
  <si>
    <t xml:space="preserve">Super </t>
  </si>
  <si>
    <t>Super Mamá</t>
  </si>
  <si>
    <t>Pizza</t>
  </si>
  <si>
    <t>Carniceria</t>
  </si>
  <si>
    <t>Celular mamá</t>
  </si>
  <si>
    <t>Mantenimiento</t>
  </si>
  <si>
    <t>Cuotas</t>
  </si>
  <si>
    <t>2 de 10</t>
  </si>
  <si>
    <t>1 de 3 (Z)</t>
  </si>
  <si>
    <t>Cetrogar</t>
  </si>
  <si>
    <t>Via Libre</t>
  </si>
  <si>
    <t>Mercamax</t>
  </si>
  <si>
    <t>El Chimi</t>
  </si>
  <si>
    <t>La Granja de la Carne</t>
  </si>
  <si>
    <t>Claro</t>
  </si>
  <si>
    <t>Naranja</t>
  </si>
  <si>
    <t>Proximo mes</t>
  </si>
  <si>
    <t>TOTAL CIERRE 25/03</t>
  </si>
  <si>
    <t>PAGADO EL 27/03</t>
  </si>
  <si>
    <t>TOTAL CIERRE 25/04</t>
  </si>
  <si>
    <t>3 de 10</t>
  </si>
  <si>
    <t>2 de 3 (Z)</t>
  </si>
  <si>
    <t>Regalos Huilen</t>
  </si>
  <si>
    <t>Lupes</t>
  </si>
  <si>
    <t>Ropa Jana</t>
  </si>
  <si>
    <t xml:space="preserve">1 de 3 </t>
  </si>
  <si>
    <t>Cassia</t>
  </si>
  <si>
    <t>Remera Meli</t>
  </si>
  <si>
    <t>Viste mas</t>
  </si>
  <si>
    <t>Zapatos meli</t>
  </si>
  <si>
    <t>Pacarlas srl</t>
  </si>
  <si>
    <t>Zapatos jana</t>
  </si>
  <si>
    <t>1 de 4</t>
  </si>
  <si>
    <t>TOTAL MAMA</t>
  </si>
  <si>
    <t>TOTAL MELI</t>
  </si>
  <si>
    <t>TOTAL MAMÁ</t>
  </si>
  <si>
    <t>4 de 10</t>
  </si>
  <si>
    <t>3 de 3 (Z)</t>
  </si>
  <si>
    <t xml:space="preserve">2 de 3 </t>
  </si>
  <si>
    <t>2 de 4</t>
  </si>
  <si>
    <t>TOTAL CIERRE 25/05</t>
  </si>
  <si>
    <t>Vence el 10/05</t>
  </si>
  <si>
    <t>Vence el 10/6</t>
  </si>
  <si>
    <t>5 de 10</t>
  </si>
  <si>
    <t>TOTAL CIERRE 25/06</t>
  </si>
  <si>
    <t>Vence el 10/07</t>
  </si>
  <si>
    <t xml:space="preserve">3 de 3 </t>
  </si>
  <si>
    <t>3 de 4</t>
  </si>
  <si>
    <t>4 de 4</t>
  </si>
  <si>
    <t>TOTAL CIERRE 25/07</t>
  </si>
  <si>
    <t>Vence el 10/08</t>
  </si>
  <si>
    <t>TOTAL CIERRE 25/08</t>
  </si>
  <si>
    <t>6 de 10</t>
  </si>
  <si>
    <t>7 de 10</t>
  </si>
  <si>
    <t>Vence el 10/09</t>
  </si>
  <si>
    <t>Vence el 10/10</t>
  </si>
  <si>
    <t>8 de 10</t>
  </si>
  <si>
    <t>Zapatillas Meli</t>
  </si>
  <si>
    <t>PAGADO EL 30/04</t>
  </si>
  <si>
    <t>Junio</t>
  </si>
  <si>
    <t>Lentes Jana</t>
  </si>
  <si>
    <t>Óptica Carlos Ferrairo</t>
  </si>
  <si>
    <t xml:space="preserve">Ferniplast </t>
  </si>
  <si>
    <t xml:space="preserve">PAGADO EL 31/05 </t>
  </si>
  <si>
    <t>Helado</t>
  </si>
  <si>
    <t>Grido</t>
  </si>
  <si>
    <t>Ferniplast Meli</t>
  </si>
  <si>
    <t>Biopsia Tia</t>
  </si>
  <si>
    <t>Oulton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</si>
</sst>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#,##0.00"/>
    <numFmt numFmtId="165" formatCode="&quot;$&quot;\ #,##0.00"/>
    <numFmt numFmtId="166" formatCode="&quot;$&quot;\ #,##0.00;[Red]&quot;$&quot;\ #,##0.00"/>
    <numFmt numFmtId="167" formatCode="_-[$$-2C0A]\ * #,##0.00_-;\-[$$-2C0A]\ * #,##0.00_-;_-[$$-2C0A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20"/>
      <color rgb="FF009688"/>
      <name val="Calibri Light"/>
      <family val="2"/>
    </font>
    <font>
      <sz val="16"/>
      <color rgb="FF009688"/>
      <name val="Calibri Light"/>
      <family val="2"/>
    </font>
    <font>
      <sz val="11"/>
      <color rgb="FF009688"/>
      <name val="Calibri"/>
      <family val="2"/>
    </font>
    <font>
      <i/>
      <sz val="12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DFF2F1"/>
      </left>
      <right style="thin">
        <color rgb="FFDFF2F1"/>
      </right>
      <top style="thin">
        <color rgb="FFDFF2F1"/>
      </top>
      <bottom style="thin">
        <color rgb="FFDFF2F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rgb="FFDFF2F1"/>
      </left>
      <right style="thin">
        <color rgb="FFDFF2F1"/>
      </right>
      <top/>
      <bottom style="thin">
        <color rgb="FFDFF2F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/>
      <diagonal/>
    </border>
    <border>
      <left/>
      <right style="thin">
        <color rgb="FFDFF2F1"/>
      </right>
      <top style="thin">
        <color indexed="64"/>
      </top>
      <bottom style="thin">
        <color indexed="64"/>
      </bottom>
      <diagonal/>
    </border>
    <border>
      <left style="thin">
        <color rgb="FFDFF2F1"/>
      </left>
      <right/>
      <top style="thin">
        <color indexed="64"/>
      </top>
      <bottom style="thin">
        <color indexed="64"/>
      </bottom>
      <diagonal/>
    </border>
    <border>
      <left style="thin">
        <color rgb="FFDFF2F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DFF2F1"/>
      </right>
      <top style="medium">
        <color indexed="64"/>
      </top>
      <bottom style="medium">
        <color indexed="64"/>
      </bottom>
      <diagonal/>
    </border>
    <border>
      <left style="thin">
        <color rgb="FFDFF2F1"/>
      </left>
      <right/>
      <top style="thin">
        <color rgb="FFDFF2F1"/>
      </top>
      <bottom style="thin">
        <color rgb="FFDFF2F1"/>
      </bottom>
      <diagonal/>
    </border>
    <border>
      <left/>
      <right/>
      <top style="thin">
        <color rgb="FFDFF2F1"/>
      </top>
      <bottom style="thin">
        <color rgb="FFDFF2F1"/>
      </bottom>
      <diagonal/>
    </border>
    <border>
      <left/>
      <right style="thin">
        <color rgb="FFDFF2F1"/>
      </right>
      <top style="thin">
        <color rgb="FFDFF2F1"/>
      </top>
      <bottom style="thin">
        <color rgb="FFDFF2F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164" fontId="0" fillId="0" borderId="0" xfId="0" applyNumberFormat="1"/>
    <xf numFmtId="0" fontId="5" fillId="2" borderId="0" xfId="0" applyFont="1" applyFill="1"/>
    <xf numFmtId="0" fontId="6" fillId="0" borderId="0" xfId="0" applyFont="1"/>
    <xf numFmtId="0" fontId="0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/>
    <xf numFmtId="165" fontId="1" fillId="0" borderId="1" xfId="0" applyNumberFormat="1" applyFont="1" applyFill="1" applyBorder="1" applyAlignment="1">
      <alignment horizontal="center" vertical="top" wrapText="1"/>
    </xf>
    <xf numFmtId="166" fontId="3" fillId="0" borderId="1" xfId="0" applyNumberFormat="1" applyFont="1" applyFill="1" applyBorder="1" applyAlignment="1">
      <alignment horizontal="center" vertical="top" wrapText="1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1" xfId="0" applyNumberFormat="1" applyFont="1" applyFill="1" applyBorder="1" applyAlignment="1">
      <alignment horizontal="center" vertical="top" wrapText="1"/>
    </xf>
    <xf numFmtId="3" fontId="0" fillId="0" borderId="1" xfId="0" applyNumberFormat="1" applyFont="1" applyFill="1" applyBorder="1" applyAlignment="1">
      <alignment horizontal="center" vertical="top" wrapText="1"/>
    </xf>
    <xf numFmtId="0" fontId="5" fillId="0" borderId="0" xfId="0" applyFont="1" applyFill="1"/>
    <xf numFmtId="0" fontId="7" fillId="0" borderId="0" xfId="0" applyFont="1" applyAlignment="1"/>
    <xf numFmtId="0" fontId="10" fillId="0" borderId="2" xfId="0" applyFont="1" applyBorder="1" applyAlignment="1">
      <alignment horizontal="left"/>
    </xf>
    <xf numFmtId="165" fontId="1" fillId="3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44" fontId="1" fillId="0" borderId="1" xfId="1" applyFont="1" applyFill="1" applyBorder="1" applyAlignment="1">
      <alignment horizontal="center" vertical="top" wrapText="1"/>
    </xf>
    <xf numFmtId="44" fontId="3" fillId="0" borderId="1" xfId="1" applyFont="1" applyFill="1" applyBorder="1" applyAlignment="1">
      <alignment horizontal="center" vertical="top" wrapText="1"/>
    </xf>
    <xf numFmtId="44" fontId="1" fillId="3" borderId="1" xfId="1" applyFont="1" applyFill="1" applyBorder="1" applyAlignment="1">
      <alignment horizontal="center" vertical="top" wrapText="1"/>
    </xf>
    <xf numFmtId="14" fontId="1" fillId="0" borderId="3" xfId="0" applyNumberFormat="1" applyFont="1" applyFill="1" applyBorder="1" applyAlignment="1">
      <alignment horizontal="center" vertical="top" wrapText="1"/>
    </xf>
    <xf numFmtId="3" fontId="1" fillId="0" borderId="3" xfId="0" applyNumberFormat="1" applyFont="1" applyFill="1" applyBorder="1" applyAlignment="1">
      <alignment horizontal="center" vertical="top" wrapText="1"/>
    </xf>
    <xf numFmtId="165" fontId="1" fillId="0" borderId="3" xfId="0" applyNumberFormat="1" applyFont="1" applyFill="1" applyBorder="1" applyAlignment="1">
      <alignment horizontal="center" vertical="top" wrapText="1"/>
    </xf>
    <xf numFmtId="166" fontId="3" fillId="0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14" fontId="1" fillId="0" borderId="5" xfId="0" applyNumberFormat="1" applyFont="1" applyFill="1" applyBorder="1" applyAlignment="1">
      <alignment horizontal="center" vertical="top" wrapText="1"/>
    </xf>
    <xf numFmtId="14" fontId="0" fillId="0" borderId="5" xfId="0" applyNumberFormat="1" applyFont="1" applyFill="1" applyBorder="1" applyAlignment="1">
      <alignment horizontal="center" vertical="top" wrapText="1"/>
    </xf>
    <xf numFmtId="3" fontId="0" fillId="0" borderId="5" xfId="0" applyNumberFormat="1" applyFont="1" applyFill="1" applyBorder="1" applyAlignment="1">
      <alignment horizontal="center" vertical="top" wrapText="1"/>
    </xf>
    <xf numFmtId="0" fontId="1" fillId="0" borderId="5" xfId="0" applyNumberFormat="1" applyFont="1" applyFill="1" applyBorder="1" applyAlignment="1">
      <alignment horizontal="center" vertical="top" wrapText="1"/>
    </xf>
    <xf numFmtId="0" fontId="3" fillId="0" borderId="5" xfId="0" applyNumberFormat="1" applyFont="1" applyFill="1" applyBorder="1" applyAlignment="1">
      <alignment horizontal="center" vertical="top" wrapText="1"/>
    </xf>
    <xf numFmtId="0" fontId="0" fillId="0" borderId="5" xfId="0" applyNumberFormat="1" applyFont="1" applyFill="1" applyBorder="1" applyAlignment="1">
      <alignment horizontal="center" vertical="top" wrapText="1"/>
    </xf>
    <xf numFmtId="44" fontId="1" fillId="3" borderId="5" xfId="1" applyFont="1" applyFill="1" applyBorder="1" applyAlignment="1">
      <alignment horizontal="center" vertical="top" wrapText="1"/>
    </xf>
    <xf numFmtId="14" fontId="1" fillId="0" borderId="6" xfId="0" applyNumberFormat="1" applyFont="1" applyFill="1" applyBorder="1" applyAlignment="1">
      <alignment horizontal="center" vertical="top" wrapText="1"/>
    </xf>
    <xf numFmtId="14" fontId="1" fillId="4" borderId="4" xfId="0" applyNumberFormat="1" applyFont="1" applyFill="1" applyBorder="1" applyAlignment="1">
      <alignment horizontal="center" vertical="top" wrapText="1"/>
    </xf>
    <xf numFmtId="3" fontId="1" fillId="0" borderId="7" xfId="0" applyNumberFormat="1" applyFont="1" applyFill="1" applyBorder="1" applyAlignment="1">
      <alignment horizontal="center" vertical="top" wrapText="1"/>
    </xf>
    <xf numFmtId="44" fontId="1" fillId="0" borderId="4" xfId="1" applyFont="1" applyFill="1" applyBorder="1" applyAlignment="1">
      <alignment horizontal="center" vertical="top" wrapText="1"/>
    </xf>
    <xf numFmtId="0" fontId="3" fillId="0" borderId="6" xfId="0" applyNumberFormat="1" applyFont="1" applyFill="1" applyBorder="1" applyAlignment="1">
      <alignment horizontal="center" vertical="top" wrapText="1"/>
    </xf>
    <xf numFmtId="44" fontId="3" fillId="6" borderId="4" xfId="0" applyNumberFormat="1" applyFont="1" applyFill="1" applyBorder="1" applyAlignment="1">
      <alignment horizontal="center" vertical="top" wrapText="1"/>
    </xf>
    <xf numFmtId="0" fontId="1" fillId="0" borderId="7" xfId="0" applyNumberFormat="1" applyFont="1" applyFill="1" applyBorder="1" applyAlignment="1">
      <alignment horizontal="center" vertical="top" wrapText="1"/>
    </xf>
    <xf numFmtId="44" fontId="1" fillId="5" borderId="4" xfId="1" applyFont="1" applyFill="1" applyBorder="1" applyAlignment="1">
      <alignment horizontal="center" vertical="top" wrapText="1"/>
    </xf>
    <xf numFmtId="3" fontId="1" fillId="0" borderId="8" xfId="0" applyNumberFormat="1" applyFont="1" applyFill="1" applyBorder="1" applyAlignment="1">
      <alignment horizontal="center" vertical="top" wrapText="1"/>
    </xf>
    <xf numFmtId="0" fontId="3" fillId="0" borderId="9" xfId="0" applyNumberFormat="1" applyFont="1" applyFill="1" applyBorder="1" applyAlignment="1">
      <alignment horizontal="center" vertical="top" wrapText="1"/>
    </xf>
    <xf numFmtId="0" fontId="1" fillId="0" borderId="8" xfId="0" applyNumberFormat="1" applyFont="1" applyFill="1" applyBorder="1" applyAlignment="1">
      <alignment horizontal="center" vertical="top" wrapText="1"/>
    </xf>
    <xf numFmtId="14" fontId="1" fillId="0" borderId="9" xfId="0" applyNumberFormat="1" applyFont="1" applyFill="1" applyBorder="1" applyAlignment="1">
      <alignment horizontal="center" vertical="top" wrapText="1"/>
    </xf>
    <xf numFmtId="167" fontId="3" fillId="0" borderId="1" xfId="1" applyNumberFormat="1" applyFont="1" applyFill="1" applyBorder="1" applyAlignment="1">
      <alignment horizontal="center" vertical="top" wrapText="1"/>
    </xf>
    <xf numFmtId="3" fontId="1" fillId="0" borderId="12" xfId="0" applyNumberFormat="1" applyFont="1" applyFill="1" applyBorder="1" applyAlignment="1">
      <alignment horizontal="center" vertical="top" wrapText="1"/>
    </xf>
    <xf numFmtId="14" fontId="13" fillId="0" borderId="4" xfId="0" applyNumberFormat="1" applyFont="1" applyFill="1" applyBorder="1" applyAlignment="1">
      <alignment horizontal="center" vertical="top" wrapText="1"/>
    </xf>
    <xf numFmtId="44" fontId="13" fillId="0" borderId="4" xfId="0" applyNumberFormat="1" applyFont="1" applyFill="1" applyBorder="1" applyAlignment="1">
      <alignment horizontal="center" vertical="top" wrapText="1"/>
    </xf>
    <xf numFmtId="3" fontId="1" fillId="0" borderId="11" xfId="0" applyNumberFormat="1" applyFont="1" applyFill="1" applyBorder="1" applyAlignment="1">
      <alignment horizontal="center" vertical="top" wrapText="1"/>
    </xf>
    <xf numFmtId="166" fontId="3" fillId="0" borderId="12" xfId="0" applyNumberFormat="1" applyFont="1" applyFill="1" applyBorder="1" applyAlignment="1">
      <alignment horizontal="center" vertical="top" wrapText="1"/>
    </xf>
    <xf numFmtId="165" fontId="1" fillId="0" borderId="5" xfId="0" applyNumberFormat="1" applyFont="1" applyFill="1" applyBorder="1" applyAlignment="1">
      <alignment horizontal="center" vertical="top" wrapText="1"/>
    </xf>
    <xf numFmtId="166" fontId="3" fillId="0" borderId="5" xfId="0" applyNumberFormat="1" applyFont="1" applyFill="1" applyBorder="1" applyAlignment="1">
      <alignment horizontal="center" vertical="top" wrapText="1"/>
    </xf>
    <xf numFmtId="165" fontId="13" fillId="0" borderId="4" xfId="0" applyNumberFormat="1" applyFont="1" applyFill="1" applyBorder="1" applyAlignment="1">
      <alignment horizontal="center" vertical="top" wrapText="1"/>
    </xf>
    <xf numFmtId="166" fontId="13" fillId="0" borderId="4" xfId="0" applyNumberFormat="1" applyFont="1" applyFill="1" applyBorder="1" applyAlignment="1">
      <alignment horizontal="center" vertical="top" wrapText="1"/>
    </xf>
    <xf numFmtId="165" fontId="14" fillId="0" borderId="1" xfId="0" applyNumberFormat="1" applyFont="1" applyFill="1" applyBorder="1" applyAlignment="1">
      <alignment horizontal="center" vertical="top" wrapText="1"/>
    </xf>
    <xf numFmtId="164" fontId="13" fillId="0" borderId="0" xfId="0" applyNumberFormat="1" applyFont="1"/>
    <xf numFmtId="3" fontId="13" fillId="0" borderId="1" xfId="0" applyNumberFormat="1" applyFont="1" applyFill="1" applyBorder="1" applyAlignment="1">
      <alignment horizontal="center" vertical="top" wrapText="1"/>
    </xf>
    <xf numFmtId="165" fontId="15" fillId="6" borderId="1" xfId="0" applyNumberFormat="1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14" fontId="12" fillId="7" borderId="10" xfId="0" applyNumberFormat="1" applyFont="1" applyFill="1" applyBorder="1" applyAlignment="1">
      <alignment horizontal="center" vertical="top" wrapText="1"/>
    </xf>
    <xf numFmtId="14" fontId="12" fillId="7" borderId="11" xfId="0" applyNumberFormat="1" applyFont="1" applyFill="1" applyBorder="1" applyAlignment="1">
      <alignment horizontal="center" vertical="top" wrapText="1"/>
    </xf>
    <xf numFmtId="14" fontId="12" fillId="7" borderId="12" xfId="0" applyNumberFormat="1" applyFont="1" applyFill="1" applyBorder="1" applyAlignment="1">
      <alignment horizontal="center" vertical="top" wrapText="1"/>
    </xf>
    <xf numFmtId="164" fontId="14" fillId="0" borderId="10" xfId="0" applyNumberFormat="1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5" fontId="14" fillId="0" borderId="10" xfId="0" applyNumberFormat="1" applyFont="1" applyFill="1" applyBorder="1" applyAlignment="1">
      <alignment horizontal="center" vertical="top" wrapText="1"/>
    </xf>
    <xf numFmtId="165" fontId="14" fillId="0" borderId="12" xfId="0" applyNumberFormat="1" applyFont="1" applyFill="1" applyBorder="1" applyAlignment="1">
      <alignment horizontal="center" vertical="top" wrapText="1"/>
    </xf>
    <xf numFmtId="166" fontId="3" fillId="7" borderId="1" xfId="0" applyNumberFormat="1" applyFont="1" applyFill="1" applyBorder="1" applyAlignment="1">
      <alignment horizontal="center" vertical="top" wrapText="1"/>
    </xf>
    <xf numFmtId="165" fontId="16" fillId="6" borderId="1" xfId="0" applyNumberFormat="1" applyFont="1" applyFill="1" applyBorder="1" applyAlignment="1">
      <alignment horizontal="center" vertical="top" wrapText="1"/>
    </xf>
    <xf numFmtId="165" fontId="17" fillId="0" borderId="4" xfId="0" applyNumberFormat="1" applyFont="1" applyFill="1" applyBorder="1" applyAlignment="1">
      <alignment horizontal="center" vertical="top" wrapText="1"/>
    </xf>
    <xf numFmtId="44" fontId="17" fillId="0" borderId="4" xfId="0" applyNumberFormat="1" applyFont="1" applyFill="1" applyBorder="1" applyAlignment="1">
      <alignment horizontal="center" vertical="top" wrapText="1"/>
    </xf>
  </cellXfs>
  <cellStyles count="2">
    <cellStyle name="Moneda" xfId="1" builtinId="4"/>
    <cellStyle name="Normal" xfId="0" builtinId="0"/>
  </cellStyles>
  <dxfs count="2">
    <dxf>
      <font>
        <b/>
        <i val="0"/>
        <color rgb="FFFFC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E6CB71-9A6A-4143-8109-C2AE34E96162}"/>
            </a:ext>
          </a:extLst>
        </xdr:cNvPr>
        <xdr:cNvSpPr txBox="1"/>
      </xdr:nvSpPr>
      <xdr:spPr>
        <a:xfrm flipH="1">
          <a:off x="832484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8185E6-A7D0-4CE2-82B6-11962414A159}"/>
            </a:ext>
          </a:extLst>
        </xdr:cNvPr>
        <xdr:cNvSpPr txBox="1"/>
      </xdr:nvSpPr>
      <xdr:spPr>
        <a:xfrm>
          <a:off x="2771774" y="113393"/>
          <a:ext cx="4914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3F74C-5E35-47CE-9DAA-20D9A2989D49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2F19B810-24E4-4246-91B0-0AA3AFD488D1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CCB0A6-2495-4659-B8D1-1167064A726F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B536288E-6837-4C55-8DEF-D243A35E97E8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B81C52-8BA1-4FF3-8C13-6B49714D7015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A3D86F08-C281-43D5-A73D-EF751F78B4D3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C7DB3-EC98-4C6E-AD8C-46728DC50727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3D15F1D8-7DBD-42DC-9576-BC01067FAD54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135F4-A64D-4624-9372-2E744EC8788E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EC6187D7-442E-4FA1-BFA8-39AAC092830F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3CB549-0150-4050-8AAE-6F5DA83DAD7B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AEB7307B-0310-4696-8FF6-57EBF4EC042F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813E-2DF0-447B-92C0-EA8EB04FDB67}">
  <dimension ref="A1:J159"/>
  <sheetViews>
    <sheetView showGridLines="0" topLeftCell="A10" workbookViewId="0">
      <selection activeCell="C27" sqref="C27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6" width="16.85546875" style="2" customWidth="1"/>
    <col min="7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4" t="s">
        <v>5</v>
      </c>
      <c r="C4" s="64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5" t="s">
        <v>8</v>
      </c>
      <c r="C7" s="65"/>
      <c r="D7" s="65"/>
      <c r="E7" s="65"/>
      <c r="F7" s="65"/>
      <c r="G7" s="65"/>
      <c r="H7" s="65"/>
      <c r="I7" s="65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27</v>
      </c>
      <c r="H9" s="22" t="s">
        <v>29</v>
      </c>
      <c r="I9" s="25">
        <v>7110</v>
      </c>
    </row>
    <row r="10" spans="1:10" x14ac:dyDescent="0.25">
      <c r="B10" s="8">
        <v>44258</v>
      </c>
      <c r="C10" s="14" t="s">
        <v>10</v>
      </c>
      <c r="D10" s="15" t="s">
        <v>17</v>
      </c>
      <c r="E10" s="23">
        <v>1009.1</v>
      </c>
      <c r="F10" s="24">
        <v>1009.1</v>
      </c>
      <c r="G10" s="20">
        <v>1</v>
      </c>
      <c r="H10" s="22" t="s">
        <v>17</v>
      </c>
      <c r="I10" s="25">
        <v>0</v>
      </c>
    </row>
    <row r="11" spans="1:10" x14ac:dyDescent="0.25">
      <c r="B11" s="8">
        <v>44259</v>
      </c>
      <c r="C11" s="14" t="s">
        <v>10</v>
      </c>
      <c r="D11" s="15" t="s">
        <v>18</v>
      </c>
      <c r="E11" s="23">
        <v>7833.27</v>
      </c>
      <c r="F11" s="24">
        <v>2611.09</v>
      </c>
      <c r="G11" s="20" t="s">
        <v>28</v>
      </c>
      <c r="H11" s="22" t="s">
        <v>17</v>
      </c>
      <c r="I11" s="25">
        <v>2611.09</v>
      </c>
    </row>
    <row r="12" spans="1:10" x14ac:dyDescent="0.25">
      <c r="B12" s="8">
        <v>44259</v>
      </c>
      <c r="C12" s="14" t="s">
        <v>10</v>
      </c>
      <c r="D12" s="7" t="s">
        <v>19</v>
      </c>
      <c r="E12" s="23">
        <v>4939</v>
      </c>
      <c r="F12" s="24">
        <v>1646.33</v>
      </c>
      <c r="G12" s="20" t="s">
        <v>28</v>
      </c>
      <c r="H12" s="21" t="s">
        <v>30</v>
      </c>
      <c r="I12" s="25">
        <v>1646.33</v>
      </c>
    </row>
    <row r="13" spans="1:10" x14ac:dyDescent="0.25">
      <c r="B13" s="8">
        <v>44261</v>
      </c>
      <c r="C13" s="14" t="s">
        <v>10</v>
      </c>
      <c r="D13" s="7" t="s">
        <v>21</v>
      </c>
      <c r="E13" s="23">
        <v>3318.57</v>
      </c>
      <c r="F13" s="24">
        <v>1106.19</v>
      </c>
      <c r="G13" s="20" t="s">
        <v>28</v>
      </c>
      <c r="H13" s="21" t="s">
        <v>31</v>
      </c>
      <c r="I13" s="25">
        <v>1106.19</v>
      </c>
    </row>
    <row r="14" spans="1:10" x14ac:dyDescent="0.25">
      <c r="B14" s="8">
        <v>44268</v>
      </c>
      <c r="C14" s="14" t="s">
        <v>10</v>
      </c>
      <c r="D14" s="7" t="s">
        <v>22</v>
      </c>
      <c r="E14" s="23">
        <v>700</v>
      </c>
      <c r="F14" s="24">
        <v>700</v>
      </c>
      <c r="G14" s="20">
        <v>1</v>
      </c>
      <c r="H14" s="21" t="s">
        <v>32</v>
      </c>
      <c r="I14" s="25">
        <v>0</v>
      </c>
    </row>
    <row r="15" spans="1:10" x14ac:dyDescent="0.25">
      <c r="B15" s="8">
        <v>44261</v>
      </c>
      <c r="C15" s="14" t="s">
        <v>10</v>
      </c>
      <c r="D15" s="15" t="s">
        <v>23</v>
      </c>
      <c r="E15" s="23">
        <v>1485.8</v>
      </c>
      <c r="F15" s="24">
        <v>1485.8</v>
      </c>
      <c r="G15" s="20">
        <v>1</v>
      </c>
      <c r="H15" s="21" t="s">
        <v>33</v>
      </c>
      <c r="I15" s="25">
        <v>0</v>
      </c>
    </row>
    <row r="16" spans="1:10" x14ac:dyDescent="0.25">
      <c r="B16" s="8">
        <v>44265</v>
      </c>
      <c r="C16" s="14" t="s">
        <v>10</v>
      </c>
      <c r="D16" s="7" t="s">
        <v>24</v>
      </c>
      <c r="E16" s="23">
        <v>892.82</v>
      </c>
      <c r="F16" s="24">
        <v>892.82</v>
      </c>
      <c r="G16" s="20">
        <v>1</v>
      </c>
      <c r="H16" s="21" t="s">
        <v>34</v>
      </c>
      <c r="I16" s="25">
        <v>0</v>
      </c>
    </row>
    <row r="17" spans="2:9" x14ac:dyDescent="0.25">
      <c r="B17" s="8">
        <v>44280</v>
      </c>
      <c r="C17" s="14" t="s">
        <v>10</v>
      </c>
      <c r="D17" s="15" t="s">
        <v>25</v>
      </c>
      <c r="E17" s="23">
        <v>769.1</v>
      </c>
      <c r="F17" s="24">
        <v>769.1</v>
      </c>
      <c r="G17" s="20"/>
      <c r="H17" s="21" t="s">
        <v>35</v>
      </c>
      <c r="I17" s="25"/>
    </row>
    <row r="18" spans="2:9" ht="15.75" thickBot="1" x14ac:dyDescent="0.3">
      <c r="B18" s="31"/>
      <c r="C18" s="32"/>
      <c r="D18" s="33"/>
      <c r="E18" s="34"/>
      <c r="F18" s="35"/>
      <c r="G18" s="35"/>
      <c r="H18" s="36"/>
      <c r="I18" s="37" t="str">
        <f t="shared" ref="I18:I20" si="0">IF(AND(E18="",F18=""),"",I17+E18-F18)</f>
        <v/>
      </c>
    </row>
    <row r="19" spans="2:9" ht="15.75" thickBot="1" x14ac:dyDescent="0.3">
      <c r="B19" s="39" t="s">
        <v>37</v>
      </c>
      <c r="C19" s="49"/>
      <c r="D19" s="46"/>
      <c r="E19" s="41">
        <f>SUM(E9:E17)</f>
        <v>92057.660000000033</v>
      </c>
      <c r="F19" s="43">
        <f>SUM(F9:F17)</f>
        <v>17330.43</v>
      </c>
      <c r="G19" s="47"/>
      <c r="H19" s="48"/>
      <c r="I19" s="45">
        <f>SUM(I9:I16)</f>
        <v>12473.61</v>
      </c>
    </row>
    <row r="20" spans="2:9" x14ac:dyDescent="0.25">
      <c r="B20" s="26"/>
      <c r="C20" s="26"/>
      <c r="D20" s="27"/>
      <c r="E20" s="28"/>
      <c r="F20" s="29"/>
      <c r="G20" s="29"/>
      <c r="H20" s="27"/>
      <c r="I20" s="30" t="str">
        <f t="shared" si="0"/>
        <v/>
      </c>
    </row>
    <row r="21" spans="2:9" x14ac:dyDescent="0.25">
      <c r="B21" s="8"/>
      <c r="C21" s="8"/>
      <c r="D21" s="7"/>
      <c r="E21" s="10"/>
      <c r="F21" s="11"/>
      <c r="G21" s="11"/>
      <c r="H21" s="7"/>
      <c r="I21" s="19"/>
    </row>
    <row r="22" spans="2:9" ht="38.25" customHeight="1" x14ac:dyDescent="0.25">
      <c r="B22" s="8"/>
      <c r="C22" s="8"/>
      <c r="D22" s="66" t="s">
        <v>38</v>
      </c>
      <c r="E22" s="67"/>
      <c r="F22" s="68"/>
      <c r="G22" s="11"/>
      <c r="H22" s="7"/>
      <c r="I22" s="19"/>
    </row>
    <row r="23" spans="2:9" x14ac:dyDescent="0.25">
      <c r="B23" s="31"/>
      <c r="C23" s="31"/>
      <c r="D23" s="7"/>
      <c r="E23" s="56"/>
      <c r="F23" s="57"/>
      <c r="G23" s="11"/>
      <c r="H23" s="7"/>
      <c r="I23" s="19"/>
    </row>
    <row r="24" spans="2:9" ht="18.75" x14ac:dyDescent="0.25">
      <c r="B24" s="52" t="s">
        <v>53</v>
      </c>
      <c r="C24" s="53">
        <f>SUM(F9,F11,F13,F14,F15,F16,F17)-2000</f>
        <v>12675</v>
      </c>
      <c r="D24" s="54"/>
      <c r="G24" s="55"/>
      <c r="H24" s="7"/>
      <c r="I24" s="19"/>
    </row>
    <row r="25" spans="2:9" x14ac:dyDescent="0.25">
      <c r="B25" s="26"/>
      <c r="C25" s="26"/>
      <c r="D25" s="7"/>
      <c r="E25" s="28"/>
      <c r="F25" s="29"/>
      <c r="G25" s="11"/>
      <c r="H25" s="7"/>
      <c r="I25" s="19"/>
    </row>
    <row r="26" spans="2:9" x14ac:dyDescent="0.25">
      <c r="B26" s="8"/>
      <c r="C26" s="8"/>
      <c r="D26" s="7"/>
      <c r="E26" s="10"/>
      <c r="F26" s="11"/>
      <c r="G26" s="11"/>
      <c r="H26" s="7"/>
      <c r="I26" s="19"/>
    </row>
    <row r="27" spans="2:9" ht="18.75" x14ac:dyDescent="0.25">
      <c r="B27" s="58" t="s">
        <v>54</v>
      </c>
      <c r="C27" s="59">
        <f>SUM(F10,F12)+2000</f>
        <v>4655.43</v>
      </c>
      <c r="D27" s="7"/>
      <c r="E27" s="10"/>
      <c r="F27" s="11"/>
      <c r="G27" s="11"/>
      <c r="H27" s="7"/>
      <c r="I27" s="19"/>
    </row>
    <row r="28" spans="2:9" x14ac:dyDescent="0.25">
      <c r="B28" s="8"/>
      <c r="C28" s="8"/>
      <c r="D28" s="7"/>
      <c r="E28" s="10"/>
      <c r="F28" s="11"/>
      <c r="G28" s="11"/>
      <c r="H28" s="7"/>
      <c r="I28" s="19"/>
    </row>
    <row r="29" spans="2:9" x14ac:dyDescent="0.25">
      <c r="B29" s="8"/>
      <c r="C29" s="8"/>
      <c r="D29" s="7"/>
      <c r="E29" s="10"/>
      <c r="F29" s="11"/>
      <c r="G29" s="11"/>
      <c r="H29" s="7"/>
      <c r="I29" s="19"/>
    </row>
    <row r="30" spans="2:9" x14ac:dyDescent="0.25">
      <c r="B30" s="8"/>
      <c r="C30" s="8"/>
      <c r="D30" s="7"/>
      <c r="E30" s="10"/>
      <c r="F30" s="11"/>
      <c r="G30" s="11"/>
      <c r="H30" s="7"/>
      <c r="I30" s="19"/>
    </row>
    <row r="31" spans="2:9" x14ac:dyDescent="0.25">
      <c r="B31" s="8"/>
      <c r="C31" s="8"/>
      <c r="D31" s="7"/>
      <c r="E31" s="10"/>
      <c r="F31" s="11"/>
      <c r="G31" s="11"/>
      <c r="H31" s="7"/>
      <c r="I31" s="19"/>
    </row>
    <row r="32" spans="2:9" x14ac:dyDescent="0.25">
      <c r="B32" s="8"/>
      <c r="C32" s="8"/>
      <c r="D32" s="7"/>
      <c r="E32" s="10"/>
      <c r="F32" s="11"/>
      <c r="G32" s="11"/>
      <c r="H32" s="7"/>
      <c r="I32" s="19"/>
    </row>
    <row r="33" spans="2:9" x14ac:dyDescent="0.25">
      <c r="B33" s="8"/>
      <c r="C33" s="8"/>
      <c r="D33" s="7"/>
      <c r="E33" s="10"/>
      <c r="F33" s="11"/>
      <c r="G33" s="11"/>
      <c r="H33" s="7"/>
      <c r="I33" s="19"/>
    </row>
    <row r="34" spans="2:9" x14ac:dyDescent="0.25">
      <c r="B34" s="8"/>
      <c r="C34" s="8"/>
      <c r="D34" s="7"/>
      <c r="E34" s="10"/>
      <c r="F34" s="11"/>
      <c r="G34" s="11"/>
      <c r="H34" s="7"/>
      <c r="I34" s="19"/>
    </row>
    <row r="35" spans="2:9" x14ac:dyDescent="0.25">
      <c r="B35" s="8"/>
      <c r="C35" s="8"/>
      <c r="D35" s="7"/>
      <c r="E35" s="10"/>
      <c r="F35" s="11"/>
      <c r="G35" s="11"/>
      <c r="H35" s="7"/>
      <c r="I35" s="19"/>
    </row>
    <row r="36" spans="2:9" x14ac:dyDescent="0.25">
      <c r="B36" s="8"/>
      <c r="C36" s="8"/>
      <c r="D36" s="7"/>
      <c r="E36" s="10"/>
      <c r="F36" s="11"/>
      <c r="G36" s="11"/>
      <c r="H36" s="7"/>
      <c r="I36" s="19"/>
    </row>
    <row r="37" spans="2:9" x14ac:dyDescent="0.25">
      <c r="B37" s="8"/>
      <c r="C37" s="8"/>
      <c r="D37" s="7"/>
      <c r="E37" s="10"/>
      <c r="F37" s="11"/>
      <c r="G37" s="11"/>
      <c r="H37" s="7"/>
      <c r="I37" s="19"/>
    </row>
    <row r="38" spans="2:9" x14ac:dyDescent="0.25">
      <c r="B38" s="8"/>
      <c r="C38" s="8"/>
      <c r="D38" s="7"/>
      <c r="E38" s="10"/>
      <c r="F38" s="11"/>
      <c r="G38" s="11"/>
      <c r="H38" s="7"/>
      <c r="I38" s="19"/>
    </row>
    <row r="39" spans="2:9" x14ac:dyDescent="0.25">
      <c r="B39" s="8"/>
      <c r="C39" s="8"/>
      <c r="D39" s="7"/>
      <c r="E39" s="10"/>
      <c r="F39" s="11"/>
      <c r="G39" s="11"/>
      <c r="H39" s="7"/>
      <c r="I39" s="19"/>
    </row>
    <row r="40" spans="2:9" x14ac:dyDescent="0.25">
      <c r="B40" s="8"/>
      <c r="C40" s="8"/>
      <c r="D40" s="7"/>
      <c r="E40" s="10"/>
      <c r="F40" s="11"/>
      <c r="G40" s="11"/>
      <c r="H40" s="7"/>
      <c r="I40" s="19"/>
    </row>
    <row r="41" spans="2:9" x14ac:dyDescent="0.25">
      <c r="B41" s="8"/>
      <c r="C41" s="8"/>
      <c r="D41" s="7"/>
      <c r="E41" s="10"/>
      <c r="F41" s="11"/>
      <c r="G41" s="11"/>
      <c r="H41" s="7"/>
      <c r="I41" s="19"/>
    </row>
    <row r="42" spans="2:9" x14ac:dyDescent="0.25">
      <c r="B42" s="8"/>
      <c r="C42" s="8"/>
      <c r="D42" s="7"/>
      <c r="E42" s="10"/>
      <c r="F42" s="11"/>
      <c r="G42" s="11"/>
      <c r="H42" s="7"/>
      <c r="I42" s="19"/>
    </row>
    <row r="43" spans="2:9" x14ac:dyDescent="0.25">
      <c r="B43" s="8"/>
      <c r="C43" s="8"/>
      <c r="D43" s="7"/>
      <c r="E43" s="10"/>
      <c r="F43" s="11"/>
      <c r="G43" s="11"/>
      <c r="H43" s="7"/>
      <c r="I43" s="19"/>
    </row>
    <row r="44" spans="2:9" x14ac:dyDescent="0.25">
      <c r="B44" s="8"/>
      <c r="C44" s="8"/>
      <c r="D44" s="7"/>
      <c r="E44" s="10"/>
      <c r="F44" s="11"/>
      <c r="G44" s="11"/>
      <c r="H44" s="7"/>
      <c r="I44" s="19"/>
    </row>
    <row r="45" spans="2:9" x14ac:dyDescent="0.25">
      <c r="B45" s="8"/>
      <c r="C45" s="8"/>
      <c r="D45" s="7"/>
      <c r="E45" s="10"/>
      <c r="F45" s="11"/>
      <c r="G45" s="11"/>
      <c r="H45" s="7"/>
      <c r="I45" s="19"/>
    </row>
    <row r="46" spans="2:9" x14ac:dyDescent="0.25">
      <c r="B46" s="8"/>
      <c r="C46" s="8"/>
      <c r="D46" s="7"/>
      <c r="E46" s="10"/>
      <c r="F46" s="11"/>
      <c r="G46" s="11"/>
      <c r="H46" s="7"/>
      <c r="I46" s="19"/>
    </row>
    <row r="47" spans="2:9" x14ac:dyDescent="0.25">
      <c r="B47" s="8"/>
      <c r="C47" s="8"/>
      <c r="D47" s="7"/>
      <c r="E47" s="10"/>
      <c r="F47" s="11"/>
      <c r="G47" s="11"/>
      <c r="H47" s="7"/>
      <c r="I47" s="19"/>
    </row>
    <row r="48" spans="2:9" x14ac:dyDescent="0.25">
      <c r="B48" s="8"/>
      <c r="C48" s="8"/>
      <c r="D48" s="7"/>
      <c r="E48" s="10"/>
      <c r="F48" s="11"/>
      <c r="G48" s="11"/>
      <c r="H48" s="7"/>
      <c r="I48" s="19"/>
    </row>
    <row r="49" spans="2:9" x14ac:dyDescent="0.25">
      <c r="B49" s="8"/>
      <c r="C49" s="8"/>
      <c r="D49" s="7"/>
      <c r="E49" s="10"/>
      <c r="F49" s="11"/>
      <c r="G49" s="11"/>
      <c r="H49" s="7"/>
      <c r="I49" s="19"/>
    </row>
    <row r="50" spans="2:9" x14ac:dyDescent="0.25">
      <c r="B50" s="8"/>
      <c r="C50" s="8"/>
      <c r="D50" s="7"/>
      <c r="E50" s="10"/>
      <c r="F50" s="11"/>
      <c r="G50" s="11"/>
      <c r="H50" s="7"/>
      <c r="I50" s="19"/>
    </row>
    <row r="51" spans="2:9" x14ac:dyDescent="0.25">
      <c r="B51" s="8"/>
      <c r="C51" s="8"/>
      <c r="D51" s="7"/>
      <c r="E51" s="10"/>
      <c r="F51" s="11"/>
      <c r="G51" s="11"/>
      <c r="H51" s="7"/>
      <c r="I51" s="19"/>
    </row>
    <row r="52" spans="2:9" x14ac:dyDescent="0.25">
      <c r="B52" s="8"/>
      <c r="C52" s="8"/>
      <c r="D52" s="7"/>
      <c r="E52" s="10"/>
      <c r="F52" s="11"/>
      <c r="G52" s="11"/>
      <c r="H52" s="7"/>
      <c r="I52" s="19"/>
    </row>
    <row r="53" spans="2:9" x14ac:dyDescent="0.25">
      <c r="B53" s="8"/>
      <c r="C53" s="8"/>
      <c r="D53" s="7"/>
      <c r="E53" s="10"/>
      <c r="F53" s="11"/>
      <c r="G53" s="11"/>
      <c r="H53" s="7"/>
      <c r="I53" s="19"/>
    </row>
    <row r="54" spans="2:9" x14ac:dyDescent="0.25">
      <c r="B54" s="8"/>
      <c r="C54" s="8"/>
      <c r="D54" s="7"/>
      <c r="E54" s="10"/>
      <c r="F54" s="11"/>
      <c r="G54" s="11"/>
      <c r="H54" s="7"/>
      <c r="I54" s="19"/>
    </row>
    <row r="55" spans="2:9" x14ac:dyDescent="0.25">
      <c r="B55" s="8"/>
      <c r="C55" s="8"/>
      <c r="D55" s="7"/>
      <c r="E55" s="10"/>
      <c r="F55" s="11"/>
      <c r="G55" s="11"/>
      <c r="H55" s="7"/>
      <c r="I55" s="19"/>
    </row>
    <row r="56" spans="2:9" x14ac:dyDescent="0.25">
      <c r="B56" s="8"/>
      <c r="C56" s="8"/>
      <c r="D56" s="7"/>
      <c r="E56" s="10"/>
      <c r="F56" s="11"/>
      <c r="G56" s="11"/>
      <c r="H56" s="7"/>
      <c r="I56" s="19"/>
    </row>
    <row r="57" spans="2:9" x14ac:dyDescent="0.25">
      <c r="B57" s="8"/>
      <c r="C57" s="8"/>
      <c r="D57" s="7"/>
      <c r="E57" s="10"/>
      <c r="F57" s="11"/>
      <c r="G57" s="11"/>
      <c r="H57" s="7"/>
      <c r="I57" s="19"/>
    </row>
    <row r="58" spans="2:9" x14ac:dyDescent="0.25">
      <c r="B58" s="8"/>
      <c r="C58" s="8"/>
      <c r="D58" s="7"/>
      <c r="E58" s="10"/>
      <c r="F58" s="11"/>
      <c r="G58" s="11"/>
      <c r="H58" s="7"/>
      <c r="I58" s="19"/>
    </row>
    <row r="59" spans="2:9" x14ac:dyDescent="0.25">
      <c r="B59" s="8"/>
      <c r="C59" s="8"/>
      <c r="D59" s="7"/>
      <c r="E59" s="10"/>
      <c r="F59" s="11"/>
      <c r="G59" s="11"/>
      <c r="H59" s="7"/>
      <c r="I59" s="19"/>
    </row>
    <row r="60" spans="2:9" x14ac:dyDescent="0.25">
      <c r="B60" s="8"/>
      <c r="C60" s="8"/>
      <c r="D60" s="7"/>
      <c r="E60" s="10"/>
      <c r="F60" s="11"/>
      <c r="G60" s="11"/>
      <c r="H60" s="7"/>
      <c r="I60" s="19"/>
    </row>
    <row r="61" spans="2:9" x14ac:dyDescent="0.25">
      <c r="B61" s="8"/>
      <c r="C61" s="8"/>
      <c r="D61" s="7"/>
      <c r="E61" s="10"/>
      <c r="F61" s="11"/>
      <c r="G61" s="11"/>
      <c r="H61" s="7"/>
      <c r="I61" s="19"/>
    </row>
    <row r="62" spans="2:9" x14ac:dyDescent="0.25">
      <c r="B62" s="8"/>
      <c r="C62" s="8"/>
      <c r="D62" s="7"/>
      <c r="E62" s="10"/>
      <c r="F62" s="11"/>
      <c r="G62" s="11"/>
      <c r="H62" s="7"/>
      <c r="I62" s="19"/>
    </row>
    <row r="63" spans="2:9" x14ac:dyDescent="0.25">
      <c r="B63" s="8"/>
      <c r="C63" s="8"/>
      <c r="D63" s="7"/>
      <c r="E63" s="10"/>
      <c r="F63" s="11"/>
      <c r="G63" s="11"/>
      <c r="H63" s="7"/>
      <c r="I63" s="19"/>
    </row>
    <row r="64" spans="2:9" x14ac:dyDescent="0.25">
      <c r="B64" s="8"/>
      <c r="C64" s="8"/>
      <c r="D64" s="7"/>
      <c r="E64" s="10"/>
      <c r="F64" s="11"/>
      <c r="G64" s="11"/>
      <c r="H64" s="7"/>
      <c r="I64" s="19"/>
    </row>
    <row r="65" spans="2:9" x14ac:dyDescent="0.25">
      <c r="B65" s="8"/>
      <c r="C65" s="8"/>
      <c r="D65" s="7"/>
      <c r="E65" s="10"/>
      <c r="F65" s="11"/>
      <c r="G65" s="11"/>
      <c r="H65" s="7"/>
      <c r="I65" s="19"/>
    </row>
    <row r="66" spans="2:9" x14ac:dyDescent="0.25">
      <c r="B66" s="8"/>
      <c r="C66" s="8"/>
      <c r="D66" s="7"/>
      <c r="E66" s="10"/>
      <c r="F66" s="11"/>
      <c r="G66" s="11"/>
      <c r="H66" s="7"/>
      <c r="I66" s="19"/>
    </row>
    <row r="67" spans="2:9" x14ac:dyDescent="0.25">
      <c r="B67" s="8"/>
      <c r="C67" s="8"/>
      <c r="D67" s="7"/>
      <c r="E67" s="10"/>
      <c r="F67" s="11"/>
      <c r="G67" s="11"/>
      <c r="H67" s="7"/>
      <c r="I67" s="19"/>
    </row>
    <row r="68" spans="2:9" x14ac:dyDescent="0.25">
      <c r="B68" s="8"/>
      <c r="C68" s="8"/>
      <c r="D68" s="7"/>
      <c r="E68" s="10"/>
      <c r="F68" s="11"/>
      <c r="G68" s="11"/>
      <c r="H68" s="7"/>
      <c r="I68" s="19"/>
    </row>
    <row r="69" spans="2:9" x14ac:dyDescent="0.25">
      <c r="B69" s="8"/>
      <c r="C69" s="8"/>
      <c r="D69" s="7"/>
      <c r="E69" s="10"/>
      <c r="F69" s="11"/>
      <c r="G69" s="11"/>
      <c r="H69" s="7"/>
      <c r="I69" s="19"/>
    </row>
    <row r="70" spans="2:9" x14ac:dyDescent="0.25">
      <c r="B70" s="8"/>
      <c r="C70" s="8"/>
      <c r="D70" s="7"/>
      <c r="E70" s="10"/>
      <c r="F70" s="11"/>
      <c r="G70" s="11"/>
      <c r="H70" s="7"/>
      <c r="I70" s="19"/>
    </row>
    <row r="71" spans="2:9" x14ac:dyDescent="0.25">
      <c r="B71" s="8"/>
      <c r="C71" s="8"/>
      <c r="D71" s="7"/>
      <c r="E71" s="10"/>
      <c r="F71" s="11"/>
      <c r="G71" s="11"/>
      <c r="H71" s="7"/>
      <c r="I71" s="19"/>
    </row>
    <row r="72" spans="2:9" x14ac:dyDescent="0.25">
      <c r="B72" s="8"/>
      <c r="C72" s="8"/>
      <c r="D72" s="7"/>
      <c r="E72" s="10"/>
      <c r="F72" s="11"/>
      <c r="G72" s="11"/>
      <c r="H72" s="7"/>
      <c r="I72" s="19"/>
    </row>
    <row r="73" spans="2:9" x14ac:dyDescent="0.25">
      <c r="B73" s="8"/>
      <c r="C73" s="8"/>
      <c r="D73" s="7"/>
      <c r="E73" s="10"/>
      <c r="F73" s="11"/>
      <c r="G73" s="11"/>
      <c r="H73" s="7"/>
      <c r="I73" s="19"/>
    </row>
    <row r="74" spans="2:9" x14ac:dyDescent="0.25">
      <c r="B74" s="8"/>
      <c r="C74" s="8"/>
      <c r="D74" s="7"/>
      <c r="E74" s="10"/>
      <c r="F74" s="11"/>
      <c r="G74" s="11"/>
      <c r="H74" s="7"/>
      <c r="I74" s="19"/>
    </row>
    <row r="75" spans="2:9" x14ac:dyDescent="0.25">
      <c r="B75" s="8"/>
      <c r="C75" s="8"/>
      <c r="D75" s="7"/>
      <c r="E75" s="10"/>
      <c r="F75" s="11"/>
      <c r="G75" s="11"/>
      <c r="H75" s="7"/>
      <c r="I75" s="19"/>
    </row>
    <row r="76" spans="2:9" x14ac:dyDescent="0.25">
      <c r="B76" s="8"/>
      <c r="C76" s="8"/>
      <c r="D76" s="7"/>
      <c r="E76" s="10"/>
      <c r="F76" s="11"/>
      <c r="G76" s="11"/>
      <c r="H76" s="7"/>
      <c r="I76" s="19"/>
    </row>
    <row r="77" spans="2:9" x14ac:dyDescent="0.25">
      <c r="B77" s="8"/>
      <c r="C77" s="8"/>
      <c r="D77" s="7"/>
      <c r="E77" s="10"/>
      <c r="F77" s="11"/>
      <c r="G77" s="11"/>
      <c r="H77" s="7"/>
      <c r="I77" s="19"/>
    </row>
    <row r="78" spans="2:9" x14ac:dyDescent="0.25">
      <c r="B78" s="8"/>
      <c r="C78" s="8"/>
      <c r="D78" s="7"/>
      <c r="E78" s="10"/>
      <c r="F78" s="11"/>
      <c r="G78" s="11"/>
      <c r="H78" s="7"/>
      <c r="I78" s="19"/>
    </row>
    <row r="79" spans="2:9" x14ac:dyDescent="0.25">
      <c r="B79" s="8"/>
      <c r="C79" s="8"/>
      <c r="D79" s="7"/>
      <c r="E79" s="10"/>
      <c r="F79" s="11"/>
      <c r="G79" s="11"/>
      <c r="H79" s="7"/>
      <c r="I79" s="19"/>
    </row>
    <row r="80" spans="2:9" x14ac:dyDescent="0.25">
      <c r="B80" s="8"/>
      <c r="C80" s="8"/>
      <c r="D80" s="7"/>
      <c r="E80" s="10"/>
      <c r="F80" s="11"/>
      <c r="G80" s="11"/>
      <c r="H80" s="7"/>
      <c r="I80" s="19"/>
    </row>
    <row r="81" spans="2:9" x14ac:dyDescent="0.25">
      <c r="B81" s="8"/>
      <c r="C81" s="8"/>
      <c r="D81" s="7"/>
      <c r="E81" s="10"/>
      <c r="F81" s="11"/>
      <c r="G81" s="11"/>
      <c r="H81" s="7"/>
      <c r="I81" s="19"/>
    </row>
    <row r="82" spans="2:9" x14ac:dyDescent="0.25">
      <c r="B82" s="8"/>
      <c r="C82" s="8"/>
      <c r="D82" s="7"/>
      <c r="E82" s="10"/>
      <c r="F82" s="11"/>
      <c r="G82" s="11"/>
      <c r="H82" s="7"/>
      <c r="I82" s="19"/>
    </row>
    <row r="83" spans="2:9" x14ac:dyDescent="0.25">
      <c r="B83" s="8"/>
      <c r="C83" s="8"/>
      <c r="D83" s="7"/>
      <c r="E83" s="10"/>
      <c r="F83" s="11"/>
      <c r="G83" s="11"/>
      <c r="H83" s="7"/>
      <c r="I83" s="19"/>
    </row>
    <row r="84" spans="2:9" x14ac:dyDescent="0.25">
      <c r="B84" s="8"/>
      <c r="C84" s="8"/>
      <c r="D84" s="7"/>
      <c r="E84" s="10"/>
      <c r="F84" s="11"/>
      <c r="G84" s="11"/>
      <c r="H84" s="7"/>
      <c r="I84" s="19"/>
    </row>
    <row r="85" spans="2:9" x14ac:dyDescent="0.25">
      <c r="B85" s="8"/>
      <c r="C85" s="8"/>
      <c r="D85" s="7"/>
      <c r="E85" s="10"/>
      <c r="F85" s="11"/>
      <c r="G85" s="11"/>
      <c r="H85" s="7"/>
      <c r="I85" s="19"/>
    </row>
    <row r="86" spans="2:9" x14ac:dyDescent="0.25">
      <c r="B86" s="8"/>
      <c r="C86" s="8"/>
      <c r="D86" s="7"/>
      <c r="E86" s="10"/>
      <c r="F86" s="11"/>
      <c r="G86" s="11"/>
      <c r="H86" s="7"/>
      <c r="I86" s="19"/>
    </row>
    <row r="87" spans="2:9" x14ac:dyDescent="0.25">
      <c r="B87" s="8"/>
      <c r="C87" s="8"/>
      <c r="D87" s="7"/>
      <c r="E87" s="10"/>
      <c r="F87" s="11"/>
      <c r="G87" s="11"/>
      <c r="H87" s="7"/>
      <c r="I87" s="19"/>
    </row>
    <row r="88" spans="2:9" x14ac:dyDescent="0.25">
      <c r="B88" s="8"/>
      <c r="C88" s="8"/>
      <c r="D88" s="7"/>
      <c r="E88" s="10"/>
      <c r="F88" s="11"/>
      <c r="G88" s="11"/>
      <c r="H88" s="7"/>
      <c r="I88" s="19"/>
    </row>
    <row r="89" spans="2:9" x14ac:dyDescent="0.25">
      <c r="B89" s="8"/>
      <c r="C89" s="8"/>
      <c r="D89" s="7"/>
      <c r="E89" s="10"/>
      <c r="F89" s="11"/>
      <c r="G89" s="11"/>
      <c r="H89" s="7"/>
      <c r="I89" s="19"/>
    </row>
    <row r="90" spans="2:9" x14ac:dyDescent="0.25">
      <c r="B90" s="8"/>
      <c r="C90" s="8"/>
      <c r="D90" s="7"/>
      <c r="E90" s="10"/>
      <c r="F90" s="11"/>
      <c r="G90" s="11"/>
      <c r="H90" s="7"/>
      <c r="I90" s="19"/>
    </row>
    <row r="91" spans="2:9" x14ac:dyDescent="0.25">
      <c r="B91" s="8"/>
      <c r="C91" s="8"/>
      <c r="D91" s="7"/>
      <c r="E91" s="10"/>
      <c r="F91" s="11"/>
      <c r="G91" s="11"/>
      <c r="H91" s="7"/>
      <c r="I91" s="19"/>
    </row>
    <row r="92" spans="2:9" x14ac:dyDescent="0.25">
      <c r="B92" s="8"/>
      <c r="C92" s="8"/>
      <c r="D92" s="7"/>
      <c r="E92" s="10"/>
      <c r="F92" s="11"/>
      <c r="G92" s="11"/>
      <c r="H92" s="7"/>
      <c r="I92" s="19"/>
    </row>
    <row r="93" spans="2:9" x14ac:dyDescent="0.25">
      <c r="B93" s="8"/>
      <c r="C93" s="8"/>
      <c r="D93" s="7"/>
      <c r="E93" s="10"/>
      <c r="F93" s="11"/>
      <c r="G93" s="11"/>
      <c r="H93" s="7"/>
      <c r="I93" s="19"/>
    </row>
    <row r="94" spans="2:9" x14ac:dyDescent="0.25">
      <c r="B94" s="8"/>
      <c r="C94" s="8"/>
      <c r="D94" s="7"/>
      <c r="E94" s="10"/>
      <c r="F94" s="11"/>
      <c r="G94" s="11"/>
      <c r="H94" s="7"/>
      <c r="I94" s="19"/>
    </row>
    <row r="95" spans="2:9" x14ac:dyDescent="0.25">
      <c r="B95" s="8"/>
      <c r="C95" s="8"/>
      <c r="D95" s="7"/>
      <c r="E95" s="10"/>
      <c r="F95" s="11"/>
      <c r="G95" s="11"/>
      <c r="H95" s="7"/>
      <c r="I95" s="19"/>
    </row>
    <row r="96" spans="2:9" x14ac:dyDescent="0.25">
      <c r="B96" s="8"/>
      <c r="C96" s="8"/>
      <c r="D96" s="7"/>
      <c r="E96" s="10"/>
      <c r="F96" s="11"/>
      <c r="G96" s="11"/>
      <c r="H96" s="7"/>
      <c r="I96" s="19"/>
    </row>
    <row r="97" spans="2:9" x14ac:dyDescent="0.25">
      <c r="B97" s="8"/>
      <c r="C97" s="8"/>
      <c r="D97" s="7"/>
      <c r="E97" s="10"/>
      <c r="F97" s="11"/>
      <c r="G97" s="11"/>
      <c r="H97" s="7"/>
      <c r="I97" s="19"/>
    </row>
    <row r="98" spans="2:9" x14ac:dyDescent="0.25">
      <c r="B98" s="8"/>
      <c r="C98" s="8"/>
      <c r="D98" s="7"/>
      <c r="E98" s="10"/>
      <c r="F98" s="11"/>
      <c r="G98" s="11"/>
      <c r="H98" s="7"/>
      <c r="I98" s="19"/>
    </row>
    <row r="99" spans="2:9" x14ac:dyDescent="0.25">
      <c r="B99" s="8"/>
      <c r="C99" s="8"/>
      <c r="D99" s="7"/>
      <c r="E99" s="10"/>
      <c r="F99" s="11"/>
      <c r="G99" s="11"/>
      <c r="H99" s="7"/>
      <c r="I99" s="19"/>
    </row>
    <row r="100" spans="2:9" x14ac:dyDescent="0.25">
      <c r="B100" s="8"/>
      <c r="C100" s="8"/>
      <c r="D100" s="7"/>
      <c r="E100" s="10"/>
      <c r="F100" s="11"/>
      <c r="G100" s="11"/>
      <c r="H100" s="7"/>
      <c r="I100" s="19"/>
    </row>
    <row r="101" spans="2:9" x14ac:dyDescent="0.25">
      <c r="B101" s="8"/>
      <c r="C101" s="8"/>
      <c r="D101" s="7"/>
      <c r="E101" s="10"/>
      <c r="F101" s="11"/>
      <c r="G101" s="11"/>
      <c r="H101" s="7"/>
      <c r="I101" s="19"/>
    </row>
    <row r="102" spans="2:9" x14ac:dyDescent="0.25">
      <c r="B102" s="8"/>
      <c r="C102" s="8"/>
      <c r="D102" s="7"/>
      <c r="E102" s="10"/>
      <c r="F102" s="11"/>
      <c r="G102" s="11"/>
      <c r="H102" s="7"/>
      <c r="I102" s="19"/>
    </row>
    <row r="103" spans="2:9" x14ac:dyDescent="0.25">
      <c r="B103" s="8"/>
      <c r="C103" s="8"/>
      <c r="D103" s="7"/>
      <c r="E103" s="10"/>
      <c r="F103" s="11"/>
      <c r="G103" s="11"/>
      <c r="H103" s="7"/>
      <c r="I103" s="19"/>
    </row>
    <row r="104" spans="2:9" x14ac:dyDescent="0.25">
      <c r="B104" s="8"/>
      <c r="C104" s="8"/>
      <c r="D104" s="7"/>
      <c r="E104" s="10"/>
      <c r="F104" s="11"/>
      <c r="G104" s="11"/>
      <c r="H104" s="7"/>
      <c r="I104" s="19"/>
    </row>
    <row r="105" spans="2:9" x14ac:dyDescent="0.25">
      <c r="B105" s="8"/>
      <c r="C105" s="8"/>
      <c r="D105" s="7"/>
      <c r="E105" s="10"/>
      <c r="F105" s="11"/>
      <c r="G105" s="11"/>
      <c r="H105" s="7"/>
      <c r="I105" s="1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</sheetData>
  <mergeCells count="3">
    <mergeCell ref="B4:C4"/>
    <mergeCell ref="B7:I7"/>
    <mergeCell ref="D22:F22"/>
  </mergeCells>
  <phoneticPr fontId="11" type="noConversion"/>
  <conditionalFormatting sqref="I20:I105">
    <cfRule type="expression" dxfId="1" priority="2">
      <formula>AND(I22="")=TRUE</formula>
    </cfRule>
  </conditionalFormatting>
  <conditionalFormatting sqref="I20:I105">
    <cfRule type="expression" dxfId="0" priority="1">
      <formula>AND(I21="")=TRUE</formula>
    </cfRule>
  </conditionalFormatting>
  <pageMargins left="0.7" right="0.7" top="0.75" bottom="0.75" header="0.3" footer="0.3"/>
  <pageSetup orientation="portrait" r:id="rId1"/>
  <ignoredErrors>
    <ignoredError sqref="I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DE2E-BE06-4820-BA0C-317ADFEF0506}">
  <dimension ref="A1:J161"/>
  <sheetViews>
    <sheetView showGridLines="0" topLeftCell="A12" workbookViewId="0">
      <selection activeCell="D24" sqref="D24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4" t="s">
        <v>5</v>
      </c>
      <c r="C4" s="64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5" t="s">
        <v>8</v>
      </c>
      <c r="C7" s="65"/>
      <c r="D7" s="65"/>
      <c r="E7" s="65"/>
      <c r="F7" s="65"/>
      <c r="G7" s="65"/>
      <c r="H7" s="65"/>
      <c r="I7" s="65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40</v>
      </c>
      <c r="H9" s="22" t="s">
        <v>29</v>
      </c>
      <c r="I9" s="25">
        <v>7110</v>
      </c>
    </row>
    <row r="10" spans="1:10" x14ac:dyDescent="0.25">
      <c r="B10" s="8">
        <v>44259</v>
      </c>
      <c r="C10" s="14" t="s">
        <v>10</v>
      </c>
      <c r="D10" s="15" t="s">
        <v>18</v>
      </c>
      <c r="E10" s="23">
        <v>7833.27</v>
      </c>
      <c r="F10" s="24">
        <v>2611.09</v>
      </c>
      <c r="G10" s="20" t="s">
        <v>41</v>
      </c>
      <c r="H10" s="22" t="s">
        <v>17</v>
      </c>
      <c r="I10" s="25">
        <v>2611.09</v>
      </c>
    </row>
    <row r="11" spans="1:10" x14ac:dyDescent="0.25">
      <c r="B11" s="8">
        <v>44259</v>
      </c>
      <c r="C11" s="14" t="s">
        <v>10</v>
      </c>
      <c r="D11" s="7" t="s">
        <v>77</v>
      </c>
      <c r="E11" s="23">
        <v>4939</v>
      </c>
      <c r="F11" s="24">
        <v>1646.33</v>
      </c>
      <c r="G11" s="20" t="s">
        <v>41</v>
      </c>
      <c r="H11" s="21" t="s">
        <v>30</v>
      </c>
      <c r="I11" s="25">
        <v>1646.33</v>
      </c>
    </row>
    <row r="12" spans="1:10" x14ac:dyDescent="0.25">
      <c r="B12" s="8">
        <v>44261</v>
      </c>
      <c r="C12" s="14" t="s">
        <v>10</v>
      </c>
      <c r="D12" s="7" t="s">
        <v>20</v>
      </c>
      <c r="E12" s="23">
        <v>3318.57</v>
      </c>
      <c r="F12" s="24">
        <v>1106.19</v>
      </c>
      <c r="G12" s="20" t="s">
        <v>41</v>
      </c>
      <c r="H12" s="21" t="s">
        <v>31</v>
      </c>
      <c r="I12" s="25">
        <v>1106.19</v>
      </c>
    </row>
    <row r="13" spans="1:10" x14ac:dyDescent="0.25">
      <c r="B13" s="8">
        <v>44284</v>
      </c>
      <c r="C13" s="14" t="s">
        <v>10</v>
      </c>
      <c r="D13" s="7" t="s">
        <v>42</v>
      </c>
      <c r="E13" s="23">
        <v>4378</v>
      </c>
      <c r="F13" s="24">
        <v>1459.33</v>
      </c>
      <c r="G13" s="20" t="s">
        <v>28</v>
      </c>
      <c r="H13" s="21" t="s">
        <v>43</v>
      </c>
      <c r="I13" s="25">
        <v>1459.33</v>
      </c>
    </row>
    <row r="14" spans="1:10" x14ac:dyDescent="0.25">
      <c r="B14" s="8">
        <v>44286</v>
      </c>
      <c r="C14" s="14" t="s">
        <v>10</v>
      </c>
      <c r="D14" s="7" t="s">
        <v>44</v>
      </c>
      <c r="E14" s="23">
        <v>3470.04</v>
      </c>
      <c r="F14" s="50">
        <v>1156.68</v>
      </c>
      <c r="G14" s="20" t="s">
        <v>45</v>
      </c>
      <c r="H14" s="21" t="s">
        <v>46</v>
      </c>
      <c r="I14" s="25">
        <v>385.56</v>
      </c>
    </row>
    <row r="15" spans="1:10" x14ac:dyDescent="0.25">
      <c r="B15" s="8">
        <v>44286</v>
      </c>
      <c r="C15" s="14" t="s">
        <v>10</v>
      </c>
      <c r="D15" s="7" t="s">
        <v>47</v>
      </c>
      <c r="E15" s="23">
        <v>1909</v>
      </c>
      <c r="F15" s="24">
        <v>636.33000000000004</v>
      </c>
      <c r="G15" s="20" t="s">
        <v>28</v>
      </c>
      <c r="H15" s="21" t="s">
        <v>48</v>
      </c>
      <c r="I15" s="25">
        <v>636.33000000000004</v>
      </c>
    </row>
    <row r="16" spans="1:10" x14ac:dyDescent="0.25">
      <c r="B16" s="8">
        <v>44286</v>
      </c>
      <c r="C16" s="14" t="s">
        <v>10</v>
      </c>
      <c r="D16" s="7" t="s">
        <v>49</v>
      </c>
      <c r="E16" s="23">
        <v>3100</v>
      </c>
      <c r="F16" s="24">
        <v>1033.33</v>
      </c>
      <c r="G16" s="20" t="s">
        <v>28</v>
      </c>
      <c r="H16" s="21" t="s">
        <v>50</v>
      </c>
      <c r="I16" s="25">
        <v>1033.33</v>
      </c>
    </row>
    <row r="17" spans="2:9" x14ac:dyDescent="0.25">
      <c r="B17" s="8">
        <v>44286</v>
      </c>
      <c r="C17" s="14" t="s">
        <v>10</v>
      </c>
      <c r="D17" s="7" t="s">
        <v>51</v>
      </c>
      <c r="E17" s="23">
        <v>2300</v>
      </c>
      <c r="F17" s="24">
        <v>766.66</v>
      </c>
      <c r="G17" s="20" t="s">
        <v>28</v>
      </c>
      <c r="H17" s="21" t="s">
        <v>50</v>
      </c>
      <c r="I17" s="25">
        <v>766.66</v>
      </c>
    </row>
    <row r="18" spans="2:9" x14ac:dyDescent="0.25">
      <c r="B18" s="8">
        <v>44288</v>
      </c>
      <c r="C18" s="14" t="s">
        <v>11</v>
      </c>
      <c r="D18" s="7" t="s">
        <v>20</v>
      </c>
      <c r="E18" s="23">
        <v>3600</v>
      </c>
      <c r="F18" s="24">
        <v>900</v>
      </c>
      <c r="G18" s="20" t="s">
        <v>52</v>
      </c>
      <c r="H18" s="21" t="s">
        <v>31</v>
      </c>
      <c r="I18" s="25">
        <v>900</v>
      </c>
    </row>
    <row r="19" spans="2:9" x14ac:dyDescent="0.25">
      <c r="B19" s="8">
        <v>44311</v>
      </c>
      <c r="C19" s="14" t="s">
        <v>11</v>
      </c>
      <c r="D19" s="15" t="s">
        <v>25</v>
      </c>
      <c r="E19" s="23">
        <v>769.1</v>
      </c>
      <c r="F19" s="24">
        <v>769.1</v>
      </c>
      <c r="G19" s="20"/>
      <c r="H19" s="21" t="s">
        <v>35</v>
      </c>
      <c r="I19" s="25"/>
    </row>
    <row r="20" spans="2:9" x14ac:dyDescent="0.25">
      <c r="B20" s="31"/>
      <c r="C20" s="32"/>
      <c r="D20" s="33"/>
      <c r="E20" s="34"/>
      <c r="F20" s="35"/>
      <c r="G20" s="35"/>
      <c r="H20" s="36"/>
      <c r="I20" s="37" t="str">
        <f>IF(AND(E20="",F20=""),"",I19+E20-F20)</f>
        <v/>
      </c>
    </row>
    <row r="21" spans="2:9" x14ac:dyDescent="0.25">
      <c r="B21" s="39" t="s">
        <v>39</v>
      </c>
      <c r="C21" s="38"/>
      <c r="D21" s="40"/>
      <c r="E21" s="41">
        <f>SUM(E9:E19)</f>
        <v>106726.98000000001</v>
      </c>
      <c r="F21" s="43">
        <f>SUM(F9:F19)</f>
        <v>19195.039999999997</v>
      </c>
      <c r="G21" s="42"/>
      <c r="H21" s="44"/>
      <c r="I21" s="45">
        <f>SUM(I9:I19)</f>
        <v>17654.82</v>
      </c>
    </row>
    <row r="22" spans="2:9" x14ac:dyDescent="0.25">
      <c r="B22" s="26"/>
      <c r="C22" s="26"/>
      <c r="D22" s="27"/>
      <c r="E22" s="28"/>
      <c r="F22" s="29"/>
      <c r="G22" s="29"/>
      <c r="H22" s="27"/>
      <c r="I22" s="30"/>
    </row>
    <row r="23" spans="2:9" x14ac:dyDescent="0.25">
      <c r="C23" s="8"/>
      <c r="D23" s="7"/>
      <c r="E23" s="10"/>
      <c r="F23" s="11"/>
      <c r="G23" s="11"/>
      <c r="H23" s="7"/>
      <c r="I23" s="19" t="str">
        <f t="shared" ref="I23:I83" si="0">IF(AND(E23="",F23=""),"",I22+E23-F23)</f>
        <v/>
      </c>
    </row>
    <row r="24" spans="2:9" ht="37.5" x14ac:dyDescent="0.25">
      <c r="B24" s="31"/>
      <c r="C24" s="31"/>
      <c r="D24" s="7"/>
      <c r="E24" s="60" t="s">
        <v>61</v>
      </c>
      <c r="F24" s="11"/>
      <c r="G24" s="11"/>
      <c r="H24" s="7"/>
      <c r="I24" s="19"/>
    </row>
    <row r="25" spans="2:9" ht="18.75" x14ac:dyDescent="0.25">
      <c r="B25" s="52" t="s">
        <v>55</v>
      </c>
      <c r="C25" s="53">
        <f>SUM(F9,F10,F12,F13,F14,F17,F18)-2000-892.67</f>
        <v>12217.28</v>
      </c>
      <c r="D25" s="51"/>
      <c r="F25" s="11"/>
      <c r="G25" s="11"/>
      <c r="H25" s="7"/>
      <c r="I25" s="19"/>
    </row>
    <row r="26" spans="2:9" ht="37.5" x14ac:dyDescent="0.25">
      <c r="B26" s="26"/>
      <c r="C26" s="26"/>
      <c r="D26" s="7"/>
      <c r="E26" s="63" t="s">
        <v>78</v>
      </c>
      <c r="F26" s="11"/>
      <c r="G26" s="11"/>
      <c r="H26" s="7"/>
      <c r="I26" s="19"/>
    </row>
    <row r="27" spans="2:9" x14ac:dyDescent="0.25">
      <c r="B27" s="31"/>
      <c r="C27" s="31"/>
      <c r="D27" s="7"/>
      <c r="E27" s="10"/>
      <c r="F27" s="11"/>
      <c r="G27" s="11"/>
      <c r="H27" s="7"/>
      <c r="I27" s="19" t="str">
        <f t="shared" si="0"/>
        <v/>
      </c>
    </row>
    <row r="28" spans="2:9" ht="18.75" x14ac:dyDescent="0.25">
      <c r="B28" s="58" t="s">
        <v>54</v>
      </c>
      <c r="C28" s="53">
        <f>SUM(F11,F13,F15,F16)+2000-566.66</f>
        <v>6208.66</v>
      </c>
      <c r="D28" s="51"/>
      <c r="E28" s="10"/>
      <c r="F28" s="11"/>
      <c r="G28" s="11"/>
      <c r="H28" s="7"/>
      <c r="I28" s="19" t="str">
        <f t="shared" si="0"/>
        <v/>
      </c>
    </row>
    <row r="29" spans="2:9" x14ac:dyDescent="0.25">
      <c r="B29" s="26"/>
      <c r="C29" s="26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ref="I84:I107" si="1">IF(AND(E84="",F84=""),"",I83+E84-F84)</f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D078-C3EF-4E33-A62D-E77432484980}">
  <dimension ref="A1:J163"/>
  <sheetViews>
    <sheetView showGridLines="0" topLeftCell="A12" workbookViewId="0">
      <selection activeCell="C30" sqref="C30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4" t="s">
        <v>5</v>
      </c>
      <c r="C4" s="64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5" t="s">
        <v>8</v>
      </c>
      <c r="C7" s="65"/>
      <c r="D7" s="65"/>
      <c r="E7" s="65"/>
      <c r="F7" s="65"/>
      <c r="G7" s="65"/>
      <c r="H7" s="65"/>
      <c r="I7" s="65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56</v>
      </c>
      <c r="H9" s="22" t="s">
        <v>29</v>
      </c>
      <c r="I9" s="25">
        <v>7110</v>
      </c>
    </row>
    <row r="10" spans="1:10" x14ac:dyDescent="0.25">
      <c r="B10" s="8">
        <v>44259</v>
      </c>
      <c r="C10" s="14" t="s">
        <v>10</v>
      </c>
      <c r="D10" s="15" t="s">
        <v>18</v>
      </c>
      <c r="E10" s="23">
        <v>7833.27</v>
      </c>
      <c r="F10" s="24">
        <v>2611.09</v>
      </c>
      <c r="G10" s="20" t="s">
        <v>57</v>
      </c>
      <c r="H10" s="22" t="s">
        <v>17</v>
      </c>
      <c r="I10" s="25">
        <v>0</v>
      </c>
    </row>
    <row r="11" spans="1:10" x14ac:dyDescent="0.25">
      <c r="B11" s="8">
        <v>44259</v>
      </c>
      <c r="C11" s="14" t="s">
        <v>10</v>
      </c>
      <c r="D11" s="7" t="s">
        <v>19</v>
      </c>
      <c r="E11" s="23">
        <v>4939</v>
      </c>
      <c r="F11" s="24">
        <v>1646.33</v>
      </c>
      <c r="G11" s="20" t="s">
        <v>57</v>
      </c>
      <c r="H11" s="21" t="s">
        <v>30</v>
      </c>
      <c r="I11" s="25">
        <v>0</v>
      </c>
    </row>
    <row r="12" spans="1:10" x14ac:dyDescent="0.25">
      <c r="B12" s="8">
        <v>44261</v>
      </c>
      <c r="C12" s="14" t="s">
        <v>10</v>
      </c>
      <c r="D12" s="7" t="s">
        <v>21</v>
      </c>
      <c r="E12" s="23">
        <v>3318.57</v>
      </c>
      <c r="F12" s="24">
        <v>1106.19</v>
      </c>
      <c r="G12" s="20" t="s">
        <v>57</v>
      </c>
      <c r="H12" s="21" t="s">
        <v>31</v>
      </c>
      <c r="I12" s="25">
        <v>0</v>
      </c>
    </row>
    <row r="13" spans="1:10" x14ac:dyDescent="0.25">
      <c r="B13" s="8">
        <v>44284</v>
      </c>
      <c r="C13" s="14" t="s">
        <v>10</v>
      </c>
      <c r="D13" s="7" t="s">
        <v>42</v>
      </c>
      <c r="E13" s="23">
        <v>4378</v>
      </c>
      <c r="F13" s="24">
        <v>1459.33</v>
      </c>
      <c r="G13" s="20" t="s">
        <v>41</v>
      </c>
      <c r="H13" s="21" t="s">
        <v>43</v>
      </c>
      <c r="I13" s="25">
        <v>1459.33</v>
      </c>
    </row>
    <row r="14" spans="1:10" x14ac:dyDescent="0.25">
      <c r="B14" s="8">
        <v>44286</v>
      </c>
      <c r="C14" s="14" t="s">
        <v>10</v>
      </c>
      <c r="D14" s="7" t="s">
        <v>44</v>
      </c>
      <c r="E14" s="23">
        <v>3470.04</v>
      </c>
      <c r="F14" s="50">
        <v>1156.68</v>
      </c>
      <c r="G14" s="20" t="s">
        <v>58</v>
      </c>
      <c r="H14" s="21" t="s">
        <v>46</v>
      </c>
      <c r="I14" s="25">
        <v>385.56</v>
      </c>
    </row>
    <row r="15" spans="1:10" x14ac:dyDescent="0.25">
      <c r="B15" s="8">
        <v>44286</v>
      </c>
      <c r="C15" s="14" t="s">
        <v>10</v>
      </c>
      <c r="D15" s="7" t="s">
        <v>47</v>
      </c>
      <c r="E15" s="23">
        <v>1909</v>
      </c>
      <c r="F15" s="24">
        <v>636.33000000000004</v>
      </c>
      <c r="G15" s="20" t="s">
        <v>41</v>
      </c>
      <c r="H15" s="21" t="s">
        <v>48</v>
      </c>
      <c r="I15" s="25">
        <v>636.33000000000004</v>
      </c>
    </row>
    <row r="16" spans="1:10" x14ac:dyDescent="0.25">
      <c r="B16" s="8">
        <v>44286</v>
      </c>
      <c r="C16" s="14" t="s">
        <v>10</v>
      </c>
      <c r="D16" s="7" t="s">
        <v>49</v>
      </c>
      <c r="E16" s="23">
        <v>3100</v>
      </c>
      <c r="F16" s="24">
        <v>1033.33</v>
      </c>
      <c r="G16" s="20" t="s">
        <v>41</v>
      </c>
      <c r="H16" s="21" t="s">
        <v>50</v>
      </c>
      <c r="I16" s="25">
        <v>1033.33</v>
      </c>
    </row>
    <row r="17" spans="2:9" x14ac:dyDescent="0.25">
      <c r="B17" s="8">
        <v>44286</v>
      </c>
      <c r="C17" s="14" t="s">
        <v>10</v>
      </c>
      <c r="D17" s="7" t="s">
        <v>51</v>
      </c>
      <c r="E17" s="23">
        <v>2300</v>
      </c>
      <c r="F17" s="24">
        <v>766.66</v>
      </c>
      <c r="G17" s="20" t="s">
        <v>41</v>
      </c>
      <c r="H17" s="21" t="s">
        <v>50</v>
      </c>
      <c r="I17" s="25">
        <v>766.66</v>
      </c>
    </row>
    <row r="18" spans="2:9" x14ac:dyDescent="0.25">
      <c r="B18" s="8">
        <v>44288</v>
      </c>
      <c r="C18" s="14" t="s">
        <v>11</v>
      </c>
      <c r="D18" s="7" t="s">
        <v>20</v>
      </c>
      <c r="E18" s="23">
        <v>3600</v>
      </c>
      <c r="F18" s="24">
        <v>900</v>
      </c>
      <c r="G18" s="20" t="s">
        <v>59</v>
      </c>
      <c r="H18" s="21" t="s">
        <v>31</v>
      </c>
      <c r="I18" s="25">
        <v>900</v>
      </c>
    </row>
    <row r="19" spans="2:9" x14ac:dyDescent="0.25">
      <c r="B19" s="8">
        <v>44322</v>
      </c>
      <c r="C19" s="14" t="s">
        <v>12</v>
      </c>
      <c r="D19" s="7" t="s">
        <v>82</v>
      </c>
      <c r="E19" s="23">
        <v>2753.08</v>
      </c>
      <c r="F19" s="24">
        <v>688.27</v>
      </c>
      <c r="G19" s="20" t="s">
        <v>52</v>
      </c>
      <c r="H19" s="21" t="s">
        <v>17</v>
      </c>
      <c r="I19" s="25">
        <v>688.27</v>
      </c>
    </row>
    <row r="20" spans="2:9" x14ac:dyDescent="0.25">
      <c r="B20" s="8">
        <v>44322</v>
      </c>
      <c r="C20" s="14" t="s">
        <v>12</v>
      </c>
      <c r="D20" s="7" t="s">
        <v>80</v>
      </c>
      <c r="E20" s="23">
        <v>7250</v>
      </c>
      <c r="F20" s="24">
        <v>2416.66</v>
      </c>
      <c r="G20" s="20" t="s">
        <v>28</v>
      </c>
      <c r="H20" s="21" t="s">
        <v>81</v>
      </c>
      <c r="I20" s="25">
        <v>2416.66</v>
      </c>
    </row>
    <row r="21" spans="2:9" x14ac:dyDescent="0.25">
      <c r="B21" s="8">
        <v>44341</v>
      </c>
      <c r="C21" s="14" t="s">
        <v>12</v>
      </c>
      <c r="D21" s="15" t="s">
        <v>25</v>
      </c>
      <c r="E21" s="23">
        <v>769.1</v>
      </c>
      <c r="F21" s="24">
        <v>769.1</v>
      </c>
      <c r="G21" s="20"/>
      <c r="H21" s="21" t="s">
        <v>35</v>
      </c>
      <c r="I21" s="25"/>
    </row>
    <row r="22" spans="2:9" x14ac:dyDescent="0.25">
      <c r="B22" s="31"/>
      <c r="C22" s="32"/>
      <c r="D22" s="33"/>
      <c r="E22" s="34"/>
      <c r="F22" s="35"/>
      <c r="G22" s="35"/>
      <c r="H22" s="36"/>
      <c r="I22" s="37" t="str">
        <f>IF(AND(E22="",F22=""),"",I21+E22-F22)</f>
        <v/>
      </c>
    </row>
    <row r="23" spans="2:9" x14ac:dyDescent="0.25">
      <c r="B23" s="39" t="s">
        <v>60</v>
      </c>
      <c r="C23" s="38"/>
      <c r="D23" s="40"/>
      <c r="E23" s="41">
        <f>SUM(E9:E21)</f>
        <v>116730.06000000001</v>
      </c>
      <c r="F23" s="43">
        <f>SUM(F9:F21)</f>
        <v>22299.969999999998</v>
      </c>
      <c r="G23" s="42"/>
      <c r="H23" s="44"/>
      <c r="I23" s="45">
        <f>SUM(I9:I21)</f>
        <v>15396.14</v>
      </c>
    </row>
    <row r="24" spans="2:9" x14ac:dyDescent="0.25">
      <c r="B24" s="26"/>
      <c r="C24" s="26"/>
      <c r="D24" s="27"/>
      <c r="E24" s="28"/>
      <c r="F24" s="29"/>
      <c r="G24" s="29"/>
      <c r="H24" s="27"/>
      <c r="I24" s="30"/>
    </row>
    <row r="25" spans="2:9" x14ac:dyDescent="0.25">
      <c r="C25" s="8"/>
      <c r="D25" s="7"/>
      <c r="E25" s="10"/>
      <c r="F25" s="11"/>
      <c r="G25" s="11"/>
      <c r="H25" s="7"/>
      <c r="I25" s="19" t="str">
        <f t="shared" ref="I25:I88" si="0">IF(AND(E25="",F25=""),"",I24+E25-F25)</f>
        <v/>
      </c>
    </row>
    <row r="26" spans="2:9" x14ac:dyDescent="0.25">
      <c r="B26" s="31"/>
      <c r="C26" s="31"/>
      <c r="D26" s="7"/>
      <c r="E26" s="10"/>
      <c r="F26" s="11"/>
      <c r="G26" s="11"/>
      <c r="H26" s="7"/>
      <c r="I26" s="19" t="str">
        <f t="shared" si="0"/>
        <v/>
      </c>
    </row>
    <row r="27" spans="2:9" ht="18.75" x14ac:dyDescent="0.4">
      <c r="B27" s="52" t="s">
        <v>55</v>
      </c>
      <c r="C27" s="53">
        <f>SUM(F9-2000,F10,F12,F13-892.67,F14,F17,F18)</f>
        <v>12217.28</v>
      </c>
      <c r="D27" s="51"/>
      <c r="E27" s="61" t="s">
        <v>62</v>
      </c>
      <c r="F27" s="11"/>
      <c r="G27" s="73">
        <v>22273.81</v>
      </c>
      <c r="H27" s="7"/>
      <c r="I27" s="19"/>
    </row>
    <row r="28" spans="2:9" x14ac:dyDescent="0.25">
      <c r="B28" s="26"/>
      <c r="C28" s="26"/>
      <c r="D28" s="7"/>
      <c r="E28" s="10"/>
      <c r="F28" s="11"/>
      <c r="G28" s="11"/>
      <c r="H28" s="7"/>
      <c r="I28" s="19" t="str">
        <f t="shared" si="0"/>
        <v/>
      </c>
    </row>
    <row r="29" spans="2:9" ht="42" x14ac:dyDescent="0.25">
      <c r="B29" s="31"/>
      <c r="C29" s="31"/>
      <c r="D29" s="7"/>
      <c r="E29" s="74" t="s">
        <v>83</v>
      </c>
      <c r="F29" s="11"/>
      <c r="G29" s="11"/>
      <c r="H29" s="7"/>
      <c r="I29" s="19"/>
    </row>
    <row r="30" spans="2:9" ht="18.75" x14ac:dyDescent="0.25">
      <c r="B30" s="58" t="s">
        <v>54</v>
      </c>
      <c r="C30" s="53">
        <f>SUM(2000,F11,F13-566.66,F15,F16,F21)</f>
        <v>6977.76</v>
      </c>
      <c r="D30" s="51"/>
      <c r="E30" s="10"/>
      <c r="F30" s="11"/>
      <c r="G30" s="11"/>
      <c r="H30" s="7"/>
      <c r="I30" s="19" t="str">
        <f t="shared" si="0"/>
        <v/>
      </c>
    </row>
    <row r="31" spans="2:9" x14ac:dyDescent="0.25">
      <c r="B31" s="26"/>
      <c r="C31" s="26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0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0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ref="I89:I109" si="1">IF(AND(E89="",F89=""),"",I88+E89-F89)</f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8"/>
      <c r="C108" s="8"/>
      <c r="D108" s="7"/>
      <c r="E108" s="10"/>
      <c r="F108" s="11"/>
      <c r="G108" s="11"/>
      <c r="H108" s="7"/>
      <c r="I108" s="19" t="str">
        <f t="shared" si="1"/>
        <v/>
      </c>
    </row>
    <row r="109" spans="2:9" x14ac:dyDescent="0.25">
      <c r="B109" s="8"/>
      <c r="C109" s="8"/>
      <c r="D109" s="7"/>
      <c r="E109" s="10"/>
      <c r="F109" s="11"/>
      <c r="G109" s="11"/>
      <c r="H109" s="7"/>
      <c r="I109" s="19" t="str">
        <f t="shared" si="1"/>
        <v/>
      </c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58DD-ACEA-496C-9803-E4DF928E89F7}">
  <dimension ref="A1:J163"/>
  <sheetViews>
    <sheetView showGridLines="0" topLeftCell="A8" workbookViewId="0">
      <selection activeCell="B20" sqref="B20:I20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4" t="s">
        <v>5</v>
      </c>
      <c r="C4" s="64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5" t="s">
        <v>8</v>
      </c>
      <c r="C7" s="65"/>
      <c r="D7" s="65"/>
      <c r="E7" s="65"/>
      <c r="F7" s="65"/>
      <c r="G7" s="65"/>
      <c r="H7" s="65"/>
      <c r="I7" s="65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63</v>
      </c>
      <c r="H9" s="22" t="s">
        <v>29</v>
      </c>
      <c r="I9" s="25">
        <v>7110</v>
      </c>
    </row>
    <row r="10" spans="1:10" x14ac:dyDescent="0.25">
      <c r="B10" s="8">
        <v>44284</v>
      </c>
      <c r="C10" s="14" t="s">
        <v>10</v>
      </c>
      <c r="D10" s="7" t="s">
        <v>42</v>
      </c>
      <c r="E10" s="23">
        <v>4378</v>
      </c>
      <c r="F10" s="24">
        <v>1459.33</v>
      </c>
      <c r="G10" s="20" t="s">
        <v>57</v>
      </c>
      <c r="H10" s="21" t="s">
        <v>43</v>
      </c>
      <c r="I10" s="25">
        <v>0</v>
      </c>
    </row>
    <row r="11" spans="1:10" x14ac:dyDescent="0.25">
      <c r="B11" s="8">
        <v>44286</v>
      </c>
      <c r="C11" s="14" t="s">
        <v>10</v>
      </c>
      <c r="D11" s="7" t="s">
        <v>44</v>
      </c>
      <c r="E11" s="23">
        <v>3470.04</v>
      </c>
      <c r="F11" s="50">
        <v>1156.68</v>
      </c>
      <c r="G11" s="20" t="s">
        <v>66</v>
      </c>
      <c r="H11" s="21" t="s">
        <v>46</v>
      </c>
      <c r="I11" s="25">
        <v>0</v>
      </c>
    </row>
    <row r="12" spans="1:10" x14ac:dyDescent="0.25">
      <c r="B12" s="8">
        <v>44286</v>
      </c>
      <c r="C12" s="14" t="s">
        <v>10</v>
      </c>
      <c r="D12" s="7" t="s">
        <v>47</v>
      </c>
      <c r="E12" s="23">
        <v>1909</v>
      </c>
      <c r="F12" s="24">
        <v>636.33000000000004</v>
      </c>
      <c r="G12" s="20" t="s">
        <v>57</v>
      </c>
      <c r="H12" s="21" t="s">
        <v>48</v>
      </c>
      <c r="I12" s="25">
        <v>0</v>
      </c>
    </row>
    <row r="13" spans="1:10" x14ac:dyDescent="0.25">
      <c r="B13" s="8">
        <v>44286</v>
      </c>
      <c r="C13" s="14" t="s">
        <v>10</v>
      </c>
      <c r="D13" s="7" t="s">
        <v>49</v>
      </c>
      <c r="E13" s="23">
        <v>3100</v>
      </c>
      <c r="F13" s="24">
        <v>1033.33</v>
      </c>
      <c r="G13" s="20" t="s">
        <v>57</v>
      </c>
      <c r="H13" s="21" t="s">
        <v>50</v>
      </c>
      <c r="I13" s="25">
        <v>0</v>
      </c>
    </row>
    <row r="14" spans="1:10" x14ac:dyDescent="0.25">
      <c r="B14" s="8">
        <v>44286</v>
      </c>
      <c r="C14" s="14" t="s">
        <v>10</v>
      </c>
      <c r="D14" s="7" t="s">
        <v>51</v>
      </c>
      <c r="E14" s="23">
        <v>2300</v>
      </c>
      <c r="F14" s="24">
        <v>766.66</v>
      </c>
      <c r="G14" s="20" t="s">
        <v>57</v>
      </c>
      <c r="H14" s="21" t="s">
        <v>50</v>
      </c>
      <c r="I14" s="25">
        <v>0</v>
      </c>
    </row>
    <row r="15" spans="1:10" x14ac:dyDescent="0.25">
      <c r="B15" s="8">
        <v>44288</v>
      </c>
      <c r="C15" s="14" t="s">
        <v>11</v>
      </c>
      <c r="D15" s="7" t="s">
        <v>20</v>
      </c>
      <c r="E15" s="23">
        <v>3600</v>
      </c>
      <c r="F15" s="24">
        <v>900</v>
      </c>
      <c r="G15" s="20" t="s">
        <v>67</v>
      </c>
      <c r="H15" s="21" t="s">
        <v>31</v>
      </c>
      <c r="I15" s="25">
        <v>900</v>
      </c>
    </row>
    <row r="16" spans="1:10" x14ac:dyDescent="0.25">
      <c r="B16" s="8">
        <v>44322</v>
      </c>
      <c r="C16" s="14" t="s">
        <v>12</v>
      </c>
      <c r="D16" s="7" t="s">
        <v>82</v>
      </c>
      <c r="E16" s="23">
        <v>2753.08</v>
      </c>
      <c r="F16" s="24">
        <v>688.27</v>
      </c>
      <c r="G16" s="20" t="s">
        <v>59</v>
      </c>
      <c r="H16" s="21" t="s">
        <v>17</v>
      </c>
      <c r="I16" s="25">
        <v>688.27</v>
      </c>
    </row>
    <row r="17" spans="2:9" x14ac:dyDescent="0.25">
      <c r="B17" s="8">
        <v>44322</v>
      </c>
      <c r="C17" s="14" t="s">
        <v>12</v>
      </c>
      <c r="D17" s="7" t="s">
        <v>80</v>
      </c>
      <c r="E17" s="23">
        <v>7250</v>
      </c>
      <c r="F17" s="24">
        <v>2416.66</v>
      </c>
      <c r="G17" s="20" t="s">
        <v>41</v>
      </c>
      <c r="H17" s="21" t="s">
        <v>81</v>
      </c>
      <c r="I17" s="25">
        <v>2416.66</v>
      </c>
    </row>
    <row r="18" spans="2:9" x14ac:dyDescent="0.25">
      <c r="B18" s="8">
        <v>44346</v>
      </c>
      <c r="C18" s="14" t="s">
        <v>12</v>
      </c>
      <c r="D18" s="7" t="s">
        <v>84</v>
      </c>
      <c r="E18" s="23">
        <v>600</v>
      </c>
      <c r="F18" s="24">
        <v>600</v>
      </c>
      <c r="G18" s="20">
        <v>1</v>
      </c>
      <c r="H18" s="21" t="s">
        <v>85</v>
      </c>
      <c r="I18" s="25"/>
    </row>
    <row r="19" spans="2:9" x14ac:dyDescent="0.25">
      <c r="B19" s="8">
        <v>44349</v>
      </c>
      <c r="C19" s="14" t="s">
        <v>79</v>
      </c>
      <c r="D19" s="7" t="s">
        <v>86</v>
      </c>
      <c r="E19" s="23">
        <v>3980</v>
      </c>
      <c r="F19" s="24">
        <v>995.99</v>
      </c>
      <c r="G19" s="20" t="s">
        <v>52</v>
      </c>
      <c r="H19" s="21" t="s">
        <v>17</v>
      </c>
      <c r="I19" s="25">
        <v>995.99</v>
      </c>
    </row>
    <row r="20" spans="2:9" x14ac:dyDescent="0.25">
      <c r="B20" s="8">
        <v>44356</v>
      </c>
      <c r="C20" s="14" t="s">
        <v>79</v>
      </c>
      <c r="D20" s="7" t="s">
        <v>87</v>
      </c>
      <c r="E20" s="23">
        <v>10300</v>
      </c>
      <c r="F20" s="24">
        <v>3433.33</v>
      </c>
      <c r="G20" s="20" t="s">
        <v>28</v>
      </c>
      <c r="H20" s="21" t="s">
        <v>88</v>
      </c>
      <c r="I20" s="25">
        <v>3433.33</v>
      </c>
    </row>
    <row r="21" spans="2:9" x14ac:dyDescent="0.25">
      <c r="B21" s="8">
        <v>44372</v>
      </c>
      <c r="C21" s="14" t="s">
        <v>79</v>
      </c>
      <c r="D21" s="15" t="s">
        <v>25</v>
      </c>
      <c r="E21" s="23">
        <v>769.1</v>
      </c>
      <c r="F21" s="24">
        <v>769.1</v>
      </c>
      <c r="G21" s="20"/>
      <c r="H21" s="21" t="s">
        <v>35</v>
      </c>
      <c r="I21" s="25"/>
    </row>
    <row r="22" spans="2:9" x14ac:dyDescent="0.25">
      <c r="B22" s="31"/>
      <c r="C22" s="32"/>
      <c r="D22" s="33"/>
      <c r="E22" s="34"/>
      <c r="F22" s="35"/>
      <c r="G22" s="35"/>
      <c r="H22" s="36"/>
      <c r="I22" s="37" t="str">
        <f>IF(AND(E22="",F22=""),"",I21+E22-F22)</f>
        <v/>
      </c>
    </row>
    <row r="23" spans="2:9" x14ac:dyDescent="0.25">
      <c r="B23" s="39" t="s">
        <v>64</v>
      </c>
      <c r="C23" s="38"/>
      <c r="D23" s="40"/>
      <c r="E23" s="41">
        <f>SUM(E9:E21)</f>
        <v>115519.22</v>
      </c>
      <c r="F23" s="43">
        <f>SUM(F9:F21)</f>
        <v>21965.68</v>
      </c>
      <c r="G23" s="42"/>
      <c r="H23" s="44"/>
      <c r="I23" s="45">
        <f>SUM(I9:I21)</f>
        <v>15544.25</v>
      </c>
    </row>
    <row r="24" spans="2:9" x14ac:dyDescent="0.25">
      <c r="B24" s="26"/>
      <c r="C24" s="26"/>
      <c r="D24" s="27"/>
      <c r="E24" s="28"/>
      <c r="F24" s="29"/>
      <c r="G24" s="29"/>
      <c r="H24" s="27"/>
      <c r="I24" s="30"/>
    </row>
    <row r="25" spans="2:9" x14ac:dyDescent="0.25">
      <c r="C25" s="8"/>
      <c r="D25" s="7"/>
      <c r="E25" s="10"/>
      <c r="F25" s="11"/>
      <c r="G25" s="11"/>
      <c r="H25" s="7"/>
      <c r="I25" s="19" t="str">
        <f t="shared" ref="I25:I88" si="0">IF(AND(E25="",F25=""),"",I24+E25-F25)</f>
        <v/>
      </c>
    </row>
    <row r="26" spans="2:9" ht="18.75" x14ac:dyDescent="0.25">
      <c r="B26" s="31"/>
      <c r="C26" s="31"/>
      <c r="D26" s="62" t="s">
        <v>65</v>
      </c>
      <c r="E26" s="10"/>
      <c r="F26" s="11"/>
      <c r="G26" s="11"/>
      <c r="H26" s="7"/>
      <c r="I26" s="19" t="str">
        <f t="shared" si="0"/>
        <v/>
      </c>
    </row>
    <row r="27" spans="2:9" ht="18.75" x14ac:dyDescent="0.25">
      <c r="B27" s="52" t="s">
        <v>55</v>
      </c>
      <c r="C27" s="53">
        <f>SUM(F9-2000,F10-892.67,F16-250,F11,F14,F15,F17,F20/3)</f>
        <v>12499.373333333333</v>
      </c>
      <c r="D27" s="51"/>
      <c r="F27" s="11"/>
      <c r="G27" s="11"/>
      <c r="H27" s="7"/>
      <c r="I27" s="19"/>
    </row>
    <row r="28" spans="2:9" x14ac:dyDescent="0.25">
      <c r="B28" s="26"/>
      <c r="C28" s="26"/>
      <c r="D28" s="7"/>
      <c r="E28" s="10"/>
      <c r="F28" s="11"/>
      <c r="G28" s="11"/>
      <c r="H28" s="7"/>
      <c r="I28" s="19" t="str">
        <f t="shared" si="0"/>
        <v/>
      </c>
    </row>
    <row r="29" spans="2:9" x14ac:dyDescent="0.25">
      <c r="B29" s="31"/>
      <c r="C29" s="31"/>
      <c r="D29" s="7"/>
      <c r="E29" s="10"/>
      <c r="F29" s="11"/>
      <c r="G29" s="11"/>
      <c r="H29" s="7"/>
      <c r="I29" s="19" t="str">
        <f t="shared" si="0"/>
        <v/>
      </c>
    </row>
    <row r="30" spans="2:9" ht="18.75" x14ac:dyDescent="0.25">
      <c r="B30" s="58" t="s">
        <v>54</v>
      </c>
      <c r="C30" s="53">
        <f>SUM(2000,F10-566.66,F16-450,F18,F19,F12,F13,F20/3)</f>
        <v>7541.0333333333338</v>
      </c>
      <c r="D30" s="51"/>
      <c r="E30" s="10"/>
      <c r="F30" s="11"/>
      <c r="G30" s="11"/>
      <c r="H30" s="7"/>
      <c r="I30" s="19" t="str">
        <f t="shared" si="0"/>
        <v/>
      </c>
    </row>
    <row r="31" spans="2:9" x14ac:dyDescent="0.25">
      <c r="B31" s="26"/>
      <c r="C31" s="26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0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0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ref="I89:I109" si="1">IF(AND(E89="",F89=""),"",I88+E89-F89)</f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8"/>
      <c r="C108" s="8"/>
      <c r="D108" s="7"/>
      <c r="E108" s="10"/>
      <c r="F108" s="11"/>
      <c r="G108" s="11"/>
      <c r="H108" s="7"/>
      <c r="I108" s="19" t="str">
        <f t="shared" si="1"/>
        <v/>
      </c>
    </row>
    <row r="109" spans="2:9" x14ac:dyDescent="0.25">
      <c r="B109" s="8"/>
      <c r="C109" s="8"/>
      <c r="D109" s="7"/>
      <c r="E109" s="10"/>
      <c r="F109" s="11"/>
      <c r="G109" s="11"/>
      <c r="H109" s="7"/>
      <c r="I109" s="19" t="str">
        <f t="shared" si="1"/>
        <v/>
      </c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AEAF-B2AF-4FBC-BF7D-CCC54075D5D8}">
  <dimension ref="A1:J157"/>
  <sheetViews>
    <sheetView showGridLines="0" topLeftCell="A6" workbookViewId="0">
      <selection activeCell="D23" sqref="D23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4" t="s">
        <v>5</v>
      </c>
      <c r="C4" s="64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5" t="s">
        <v>8</v>
      </c>
      <c r="C7" s="65"/>
      <c r="D7" s="65"/>
      <c r="E7" s="65"/>
      <c r="F7" s="65"/>
      <c r="G7" s="65"/>
      <c r="H7" s="65"/>
      <c r="I7" s="65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72</v>
      </c>
      <c r="H9" s="22" t="s">
        <v>29</v>
      </c>
      <c r="I9" s="25">
        <v>7110</v>
      </c>
    </row>
    <row r="10" spans="1:10" x14ac:dyDescent="0.25">
      <c r="B10" s="8">
        <v>44288</v>
      </c>
      <c r="C10" s="14" t="s">
        <v>11</v>
      </c>
      <c r="D10" s="7" t="s">
        <v>20</v>
      </c>
      <c r="E10" s="23">
        <v>3600</v>
      </c>
      <c r="F10" s="24">
        <v>900</v>
      </c>
      <c r="G10" s="20" t="s">
        <v>68</v>
      </c>
      <c r="H10" s="21" t="s">
        <v>31</v>
      </c>
      <c r="I10" s="25">
        <v>0</v>
      </c>
    </row>
    <row r="11" spans="1:10" x14ac:dyDescent="0.25">
      <c r="B11" s="8">
        <v>44322</v>
      </c>
      <c r="C11" s="14" t="s">
        <v>12</v>
      </c>
      <c r="D11" s="7" t="s">
        <v>82</v>
      </c>
      <c r="E11" s="23">
        <v>2753.08</v>
      </c>
      <c r="F11" s="24">
        <v>688.27</v>
      </c>
      <c r="G11" s="20" t="s">
        <v>67</v>
      </c>
      <c r="H11" s="21" t="s">
        <v>17</v>
      </c>
      <c r="I11" s="25">
        <v>688.27</v>
      </c>
    </row>
    <row r="12" spans="1:10" x14ac:dyDescent="0.25">
      <c r="B12" s="8">
        <v>44322</v>
      </c>
      <c r="C12" s="14" t="s">
        <v>12</v>
      </c>
      <c r="D12" s="7" t="s">
        <v>80</v>
      </c>
      <c r="E12" s="23">
        <v>7250</v>
      </c>
      <c r="F12" s="24">
        <v>2416.66</v>
      </c>
      <c r="G12" s="20" t="s">
        <v>57</v>
      </c>
      <c r="H12" s="21" t="s">
        <v>81</v>
      </c>
      <c r="I12" s="25">
        <v>2416.66</v>
      </c>
    </row>
    <row r="13" spans="1:10" x14ac:dyDescent="0.25">
      <c r="B13" s="8">
        <v>44349</v>
      </c>
      <c r="C13" s="14" t="s">
        <v>79</v>
      </c>
      <c r="D13" s="7" t="s">
        <v>86</v>
      </c>
      <c r="E13" s="23">
        <v>3980</v>
      </c>
      <c r="F13" s="24">
        <v>995.99</v>
      </c>
      <c r="G13" s="20" t="s">
        <v>59</v>
      </c>
      <c r="H13" s="21" t="s">
        <v>17</v>
      </c>
      <c r="I13" s="25">
        <v>995.99</v>
      </c>
    </row>
    <row r="14" spans="1:10" x14ac:dyDescent="0.25">
      <c r="B14" s="8">
        <v>44356</v>
      </c>
      <c r="C14" s="14" t="s">
        <v>79</v>
      </c>
      <c r="D14" s="7" t="s">
        <v>87</v>
      </c>
      <c r="E14" s="23">
        <v>10300</v>
      </c>
      <c r="F14" s="24">
        <v>3433.33</v>
      </c>
      <c r="G14" s="20" t="s">
        <v>41</v>
      </c>
      <c r="H14" s="21" t="s">
        <v>88</v>
      </c>
      <c r="I14" s="25">
        <v>3433.33</v>
      </c>
    </row>
    <row r="15" spans="1:10" x14ac:dyDescent="0.25">
      <c r="B15" s="8">
        <v>44402</v>
      </c>
      <c r="C15" s="14" t="s">
        <v>13</v>
      </c>
      <c r="D15" s="15" t="s">
        <v>25</v>
      </c>
      <c r="E15" s="23">
        <v>769.1</v>
      </c>
      <c r="F15" s="24">
        <v>769.1</v>
      </c>
      <c r="G15" s="20"/>
      <c r="H15" s="21" t="s">
        <v>35</v>
      </c>
      <c r="I15" s="25"/>
    </row>
    <row r="16" spans="1:10" x14ac:dyDescent="0.25">
      <c r="B16" s="31"/>
      <c r="C16" s="32"/>
      <c r="D16" s="33"/>
      <c r="E16" s="34"/>
      <c r="F16" s="35"/>
      <c r="G16" s="35"/>
      <c r="H16" s="36"/>
      <c r="I16" s="37" t="str">
        <f>IF(AND(E16="",F16=""),"",I15+E16-F16)</f>
        <v/>
      </c>
    </row>
    <row r="17" spans="2:9" x14ac:dyDescent="0.25">
      <c r="B17" s="39" t="s">
        <v>69</v>
      </c>
      <c r="C17" s="38"/>
      <c r="D17" s="40"/>
      <c r="E17" s="41">
        <f>SUM(E9:E15)</f>
        <v>99762.180000000008</v>
      </c>
      <c r="F17" s="43">
        <f>SUM(F9:F15)</f>
        <v>16313.35</v>
      </c>
      <c r="G17" s="42"/>
      <c r="H17" s="44"/>
      <c r="I17" s="45">
        <f>SUM(I9:I16)</f>
        <v>14644.25</v>
      </c>
    </row>
    <row r="18" spans="2:9" x14ac:dyDescent="0.25">
      <c r="B18" s="26"/>
      <c r="C18" s="26"/>
      <c r="D18" s="27"/>
      <c r="E18" s="28"/>
      <c r="F18" s="29"/>
      <c r="G18" s="29"/>
      <c r="H18" s="27"/>
      <c r="I18" s="30"/>
    </row>
    <row r="19" spans="2:9" x14ac:dyDescent="0.25">
      <c r="C19" s="8"/>
      <c r="D19" s="7"/>
      <c r="E19" s="10"/>
      <c r="F19" s="11"/>
      <c r="G19" s="11"/>
      <c r="H19" s="7"/>
      <c r="I19" s="19" t="str">
        <f t="shared" ref="I19:I82" si="0">IF(AND(E19="",F19=""),"",I18+E19-F19)</f>
        <v/>
      </c>
    </row>
    <row r="20" spans="2:9" x14ac:dyDescent="0.25">
      <c r="B20" s="31"/>
      <c r="C20" s="31"/>
      <c r="D20" s="7"/>
      <c r="E20" s="10"/>
      <c r="F20" s="11"/>
      <c r="G20" s="11"/>
      <c r="H20" s="7"/>
      <c r="I20" s="19" t="str">
        <f t="shared" si="0"/>
        <v/>
      </c>
    </row>
    <row r="21" spans="2:9" ht="18.75" x14ac:dyDescent="0.4">
      <c r="B21" s="52" t="s">
        <v>55</v>
      </c>
      <c r="C21" s="53">
        <f>SUM(F9-2000,F10,F11-250,F12,F14/3)</f>
        <v>10009.373333333333</v>
      </c>
      <c r="D21" s="51"/>
      <c r="E21" s="69" t="s">
        <v>70</v>
      </c>
      <c r="F21" s="70"/>
      <c r="G21" s="11"/>
      <c r="H21" s="7"/>
      <c r="I21" s="19"/>
    </row>
    <row r="22" spans="2:9" x14ac:dyDescent="0.25">
      <c r="B22" s="26"/>
      <c r="C22" s="26"/>
      <c r="D22" s="7"/>
      <c r="E22" s="10"/>
      <c r="F22" s="11"/>
      <c r="G22" s="11"/>
      <c r="H22" s="7"/>
      <c r="I22" s="19" t="str">
        <f t="shared" si="0"/>
        <v/>
      </c>
    </row>
    <row r="23" spans="2:9" x14ac:dyDescent="0.25">
      <c r="B23" s="31"/>
      <c r="C23" s="31"/>
      <c r="D23" s="7"/>
      <c r="E23" s="10"/>
      <c r="F23" s="11"/>
      <c r="G23" s="11"/>
      <c r="H23" s="7"/>
      <c r="I23" s="19" t="str">
        <f t="shared" si="0"/>
        <v/>
      </c>
    </row>
    <row r="24" spans="2:9" ht="18.75" x14ac:dyDescent="0.25">
      <c r="B24" s="58" t="s">
        <v>54</v>
      </c>
      <c r="C24" s="53">
        <f>SUM(2000,F15,F13,F14/3,F11-450)</f>
        <v>5147.8033333333333</v>
      </c>
      <c r="D24" s="51"/>
      <c r="E24" s="10"/>
      <c r="F24" s="11"/>
      <c r="G24" s="11"/>
      <c r="H24" s="7"/>
      <c r="I24" s="19" t="str">
        <f t="shared" si="0"/>
        <v/>
      </c>
    </row>
    <row r="25" spans="2:9" x14ac:dyDescent="0.25">
      <c r="B25" s="26"/>
      <c r="C25" s="26"/>
      <c r="D25" s="7"/>
      <c r="E25" s="10"/>
      <c r="F25" s="11"/>
      <c r="G25" s="11"/>
      <c r="H25" s="7"/>
      <c r="I25" s="19" t="str">
        <f t="shared" si="0"/>
        <v/>
      </c>
    </row>
    <row r="26" spans="2:9" x14ac:dyDescent="0.25">
      <c r="B26" s="8"/>
      <c r="C26" s="8"/>
      <c r="D26" s="7"/>
      <c r="E26" s="10"/>
      <c r="F26" s="11"/>
      <c r="G26" s="11"/>
      <c r="H26" s="7"/>
      <c r="I26" s="19" t="str">
        <f t="shared" si="0"/>
        <v/>
      </c>
    </row>
    <row r="27" spans="2:9" x14ac:dyDescent="0.25">
      <c r="B27" s="8"/>
      <c r="C27" s="8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8"/>
      <c r="C28" s="8"/>
      <c r="D28" s="7"/>
      <c r="E28" s="10"/>
      <c r="F28" s="11"/>
      <c r="G28" s="11"/>
      <c r="H28" s="7"/>
      <c r="I28" s="19" t="str">
        <f t="shared" si="0"/>
        <v/>
      </c>
    </row>
    <row r="29" spans="2:9" x14ac:dyDescent="0.25">
      <c r="B29" s="8"/>
      <c r="C29" s="8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ref="I83:I103" si="1">IF(AND(E83="",F83=""),"",I82+E83-F83)</f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1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9"/>
      <c r="C104" s="9"/>
    </row>
    <row r="105" spans="2:9" x14ac:dyDescent="0.25">
      <c r="B105" s="9"/>
      <c r="C105" s="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</sheetData>
  <mergeCells count="3">
    <mergeCell ref="B4:C4"/>
    <mergeCell ref="B7:I7"/>
    <mergeCell ref="E21:F2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BA41-BCFA-47EA-B480-8B6D4D2F7D08}">
  <dimension ref="A1:J154"/>
  <sheetViews>
    <sheetView showGridLines="0" tabSelected="1" topLeftCell="A3" workbookViewId="0">
      <selection activeCell="C21" sqref="C21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4" t="s">
        <v>5</v>
      </c>
      <c r="C4" s="64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5" t="s">
        <v>8</v>
      </c>
      <c r="C7" s="65"/>
      <c r="D7" s="65"/>
      <c r="E7" s="65"/>
      <c r="F7" s="65"/>
      <c r="G7" s="65"/>
      <c r="H7" s="65"/>
      <c r="I7" s="65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73</v>
      </c>
      <c r="H9" s="22" t="s">
        <v>29</v>
      </c>
      <c r="I9" s="25">
        <v>7110</v>
      </c>
    </row>
    <row r="10" spans="1:10" x14ac:dyDescent="0.25">
      <c r="B10" s="8">
        <v>44322</v>
      </c>
      <c r="C10" s="14" t="s">
        <v>12</v>
      </c>
      <c r="D10" s="7" t="s">
        <v>82</v>
      </c>
      <c r="E10" s="23">
        <v>2753.08</v>
      </c>
      <c r="F10" s="24">
        <v>688.27</v>
      </c>
      <c r="G10" s="20" t="s">
        <v>68</v>
      </c>
      <c r="H10" s="21" t="s">
        <v>17</v>
      </c>
      <c r="I10" s="25">
        <v>688.27</v>
      </c>
    </row>
    <row r="11" spans="1:10" x14ac:dyDescent="0.25">
      <c r="B11" s="8">
        <v>44349</v>
      </c>
      <c r="C11" s="14" t="s">
        <v>79</v>
      </c>
      <c r="D11" s="7" t="s">
        <v>86</v>
      </c>
      <c r="E11" s="23">
        <v>3980</v>
      </c>
      <c r="F11" s="24">
        <v>995.99</v>
      </c>
      <c r="G11" s="20" t="s">
        <v>67</v>
      </c>
      <c r="H11" s="21" t="s">
        <v>17</v>
      </c>
      <c r="I11" s="25">
        <v>995.99</v>
      </c>
    </row>
    <row r="12" spans="1:10" x14ac:dyDescent="0.25">
      <c r="B12" s="8">
        <v>44356</v>
      </c>
      <c r="C12" s="14" t="s">
        <v>79</v>
      </c>
      <c r="D12" s="7" t="s">
        <v>87</v>
      </c>
      <c r="E12" s="23">
        <v>10300</v>
      </c>
      <c r="F12" s="24">
        <v>3433.33</v>
      </c>
      <c r="G12" s="20" t="s">
        <v>41</v>
      </c>
      <c r="H12" s="21" t="s">
        <v>88</v>
      </c>
      <c r="I12" s="25">
        <v>3433.33</v>
      </c>
    </row>
    <row r="13" spans="1:10" x14ac:dyDescent="0.25">
      <c r="B13" s="8">
        <v>44433</v>
      </c>
      <c r="C13" s="14" t="s">
        <v>14</v>
      </c>
      <c r="D13" s="15" t="s">
        <v>25</v>
      </c>
      <c r="E13" s="23">
        <v>769.1</v>
      </c>
      <c r="F13" s="24">
        <v>769.1</v>
      </c>
      <c r="G13" s="20"/>
      <c r="H13" s="21" t="s">
        <v>35</v>
      </c>
      <c r="I13" s="25"/>
    </row>
    <row r="14" spans="1:10" x14ac:dyDescent="0.25">
      <c r="B14" s="39" t="s">
        <v>71</v>
      </c>
      <c r="C14" s="38"/>
      <c r="D14" s="40"/>
      <c r="E14" s="41">
        <f>SUM(E9:E13)</f>
        <v>88912.180000000008</v>
      </c>
      <c r="F14" s="43">
        <f>SUM(F9:F13)</f>
        <v>12996.69</v>
      </c>
      <c r="G14" s="42"/>
      <c r="H14" s="44"/>
      <c r="I14" s="45">
        <f>SUM(I9:I9)</f>
        <v>7110</v>
      </c>
    </row>
    <row r="15" spans="1:10" x14ac:dyDescent="0.25">
      <c r="B15" s="26"/>
      <c r="C15" s="26"/>
      <c r="D15" s="27"/>
      <c r="E15" s="28"/>
      <c r="F15" s="29"/>
      <c r="G15" s="29"/>
      <c r="H15" s="27"/>
      <c r="I15" s="30"/>
    </row>
    <row r="16" spans="1:10" x14ac:dyDescent="0.25">
      <c r="C16" s="8"/>
      <c r="D16" s="7"/>
      <c r="E16" s="10"/>
      <c r="F16" s="11"/>
      <c r="G16" s="11"/>
      <c r="H16" s="7"/>
      <c r="I16" s="19" t="str">
        <f t="shared" ref="I16:I79" si="0">IF(AND(E16="",F16=""),"",I15+E16-F16)</f>
        <v/>
      </c>
    </row>
    <row r="17" spans="2:9" x14ac:dyDescent="0.25">
      <c r="B17" s="31"/>
      <c r="C17" s="31"/>
      <c r="D17" s="7"/>
      <c r="E17" s="10"/>
      <c r="F17" s="11"/>
      <c r="G17" s="11"/>
      <c r="H17" s="7"/>
      <c r="I17" s="19" t="str">
        <f t="shared" si="0"/>
        <v/>
      </c>
    </row>
    <row r="18" spans="2:9" ht="19.5" x14ac:dyDescent="0.4">
      <c r="B18" s="52" t="s">
        <v>55</v>
      </c>
      <c r="C18" s="76">
        <f>SUM(F9-2000,F10-250,F12/3,F13)</f>
        <v>7461.8133333333344</v>
      </c>
      <c r="D18" s="51"/>
      <c r="E18" s="69" t="s">
        <v>74</v>
      </c>
      <c r="F18" s="70"/>
      <c r="G18" s="11"/>
      <c r="H18" s="7"/>
      <c r="I18" s="19"/>
    </row>
    <row r="19" spans="2:9" x14ac:dyDescent="0.25">
      <c r="B19" s="26"/>
      <c r="C19" s="26"/>
      <c r="D19" s="7"/>
      <c r="E19" s="10"/>
      <c r="F19" s="11"/>
      <c r="G19" s="11"/>
      <c r="H19" s="7"/>
      <c r="I19" s="19" t="str">
        <f t="shared" si="0"/>
        <v/>
      </c>
    </row>
    <row r="20" spans="2:9" x14ac:dyDescent="0.25">
      <c r="B20" s="31"/>
      <c r="C20" s="31"/>
      <c r="D20" s="7"/>
      <c r="E20" s="10"/>
      <c r="F20" s="11"/>
      <c r="G20" s="11"/>
      <c r="H20" s="7"/>
      <c r="I20" s="19" t="str">
        <f t="shared" si="0"/>
        <v/>
      </c>
    </row>
    <row r="21" spans="2:9" ht="19.5" x14ac:dyDescent="0.25">
      <c r="B21" s="58" t="s">
        <v>54</v>
      </c>
      <c r="C21" s="75">
        <f>SUM(F9-5000,F10-450,F11,F12/3)</f>
        <v>4488.7033333333338</v>
      </c>
      <c r="D21" s="51"/>
      <c r="E21" s="10"/>
      <c r="F21" s="11"/>
      <c r="G21" s="11"/>
      <c r="H21" s="7"/>
      <c r="I21" s="19" t="str">
        <f t="shared" si="0"/>
        <v/>
      </c>
    </row>
    <row r="22" spans="2:9" x14ac:dyDescent="0.25">
      <c r="B22" s="26"/>
      <c r="C22" s="26"/>
      <c r="D22" s="7"/>
      <c r="E22" s="10"/>
      <c r="F22" s="11"/>
      <c r="G22" s="11"/>
      <c r="H22" s="7"/>
      <c r="I22" s="19" t="str">
        <f t="shared" si="0"/>
        <v/>
      </c>
    </row>
    <row r="23" spans="2:9" x14ac:dyDescent="0.25">
      <c r="B23" s="8"/>
      <c r="C23" s="8"/>
      <c r="D23" s="7"/>
      <c r="E23" s="10"/>
      <c r="F23" s="11"/>
      <c r="G23" s="11"/>
      <c r="H23" s="7"/>
      <c r="I23" s="19" t="str">
        <f t="shared" si="0"/>
        <v/>
      </c>
    </row>
    <row r="24" spans="2:9" x14ac:dyDescent="0.25">
      <c r="B24" s="8"/>
      <c r="C24" s="8"/>
      <c r="D24" s="7"/>
      <c r="E24" s="10"/>
      <c r="F24" s="11"/>
      <c r="G24" s="11"/>
      <c r="H24" s="7"/>
      <c r="I24" s="19" t="str">
        <f t="shared" si="0"/>
        <v/>
      </c>
    </row>
    <row r="25" spans="2:9" x14ac:dyDescent="0.25">
      <c r="B25" s="8"/>
      <c r="C25" s="8"/>
      <c r="D25" s="7"/>
      <c r="E25" s="10"/>
      <c r="F25" s="11"/>
      <c r="G25" s="11"/>
      <c r="H25" s="7"/>
      <c r="I25" s="19" t="str">
        <f t="shared" si="0"/>
        <v/>
      </c>
    </row>
    <row r="26" spans="2:9" x14ac:dyDescent="0.25">
      <c r="B26" s="8"/>
      <c r="C26" s="8"/>
      <c r="D26" s="7"/>
      <c r="E26" s="10"/>
      <c r="F26" s="11"/>
      <c r="G26" s="11"/>
      <c r="H26" s="7"/>
      <c r="I26" s="19" t="str">
        <f t="shared" si="0"/>
        <v/>
      </c>
    </row>
    <row r="27" spans="2:9" x14ac:dyDescent="0.25">
      <c r="B27" s="8"/>
      <c r="C27" s="8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8"/>
      <c r="C28" s="8"/>
      <c r="D28" s="7"/>
      <c r="E28" s="10"/>
      <c r="F28" s="11"/>
      <c r="G28" s="11"/>
      <c r="H28" s="7"/>
      <c r="I28" s="19" t="str">
        <f t="shared" si="0"/>
        <v/>
      </c>
    </row>
    <row r="29" spans="2:9" x14ac:dyDescent="0.25">
      <c r="B29" s="8"/>
      <c r="C29" s="8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ref="I80:I100" si="1">IF(AND(E80="",F80=""),"",I79+E80-F80)</f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1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1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1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1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9"/>
      <c r="C101" s="9"/>
    </row>
    <row r="102" spans="2:9" x14ac:dyDescent="0.25">
      <c r="B102" s="9"/>
      <c r="C102" s="9"/>
    </row>
    <row r="103" spans="2:9" x14ac:dyDescent="0.25">
      <c r="B103" s="9"/>
      <c r="C103" s="9"/>
    </row>
    <row r="104" spans="2:9" x14ac:dyDescent="0.25">
      <c r="B104" s="9"/>
      <c r="C104" s="9"/>
    </row>
    <row r="105" spans="2:9" x14ac:dyDescent="0.25">
      <c r="B105" s="9"/>
      <c r="C105" s="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</sheetData>
  <mergeCells count="3">
    <mergeCell ref="B4:C4"/>
    <mergeCell ref="B7:I7"/>
    <mergeCell ref="E18:F1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211A-72D0-48E3-A947-A660DB68429A}">
  <dimension ref="A1:J152"/>
  <sheetViews>
    <sheetView showGridLines="0" topLeftCell="A5" workbookViewId="0">
      <selection activeCell="D21" sqref="D21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64" t="s">
        <v>5</v>
      </c>
      <c r="C4" s="64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65" t="s">
        <v>8</v>
      </c>
      <c r="C7" s="65"/>
      <c r="D7" s="65"/>
      <c r="E7" s="65"/>
      <c r="F7" s="65"/>
      <c r="G7" s="65"/>
      <c r="H7" s="65"/>
      <c r="I7" s="65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76</v>
      </c>
      <c r="H9" s="22" t="s">
        <v>29</v>
      </c>
      <c r="I9" s="25">
        <v>7110</v>
      </c>
    </row>
    <row r="10" spans="1:10" x14ac:dyDescent="0.25">
      <c r="B10" s="8">
        <v>44464</v>
      </c>
      <c r="C10" s="14" t="s">
        <v>15</v>
      </c>
      <c r="D10" s="15" t="s">
        <v>25</v>
      </c>
      <c r="E10" s="23">
        <v>769.1</v>
      </c>
      <c r="F10" s="24">
        <v>769.1</v>
      </c>
      <c r="G10" s="20"/>
      <c r="H10" s="21" t="s">
        <v>35</v>
      </c>
      <c r="I10" s="25"/>
    </row>
    <row r="11" spans="1:10" x14ac:dyDescent="0.25">
      <c r="B11" s="31"/>
      <c r="C11" s="32"/>
      <c r="D11" s="33"/>
      <c r="E11" s="34"/>
      <c r="F11" s="35"/>
      <c r="G11" s="35"/>
      <c r="H11" s="36"/>
      <c r="I11" s="37" t="str">
        <f>IF(AND(E11="",F11=""),"",I10+E11-F11)</f>
        <v/>
      </c>
    </row>
    <row r="12" spans="1:10" x14ac:dyDescent="0.25">
      <c r="B12" s="39" t="s">
        <v>39</v>
      </c>
      <c r="C12" s="38"/>
      <c r="D12" s="40"/>
      <c r="E12" s="41">
        <f>SUM(E9:E10)</f>
        <v>71879.100000000006</v>
      </c>
      <c r="F12" s="43">
        <f>SUM(F9:F10)</f>
        <v>7879.1</v>
      </c>
      <c r="G12" s="42"/>
      <c r="H12" s="44"/>
      <c r="I12" s="45">
        <f>SUM(I9:I10)</f>
        <v>7110</v>
      </c>
    </row>
    <row r="13" spans="1:10" x14ac:dyDescent="0.25">
      <c r="B13" s="26"/>
      <c r="C13" s="26"/>
      <c r="D13" s="27"/>
      <c r="E13" s="28"/>
      <c r="F13" s="29"/>
      <c r="G13" s="29"/>
      <c r="H13" s="27"/>
      <c r="I13" s="30"/>
    </row>
    <row r="14" spans="1:10" x14ac:dyDescent="0.25">
      <c r="C14" s="8"/>
      <c r="D14" s="7"/>
      <c r="E14" s="10"/>
      <c r="F14" s="11"/>
      <c r="G14" s="11"/>
      <c r="H14" s="7"/>
      <c r="I14" s="19" t="str">
        <f t="shared" ref="I14:I77" si="0">IF(AND(E14="",F14=""),"",I13+E14-F14)</f>
        <v/>
      </c>
    </row>
    <row r="15" spans="1:10" x14ac:dyDescent="0.25">
      <c r="B15" s="31"/>
      <c r="C15" s="31"/>
      <c r="D15" s="7"/>
      <c r="E15" s="10"/>
      <c r="F15" s="11"/>
      <c r="G15" s="11"/>
      <c r="H15" s="7"/>
      <c r="I15" s="19" t="str">
        <f t="shared" si="0"/>
        <v/>
      </c>
    </row>
    <row r="16" spans="1:10" ht="18.75" x14ac:dyDescent="0.25">
      <c r="B16" s="52" t="s">
        <v>55</v>
      </c>
      <c r="C16" s="52"/>
      <c r="D16" s="51"/>
      <c r="F16" s="11"/>
      <c r="G16" s="11"/>
      <c r="H16" s="7"/>
      <c r="I16" s="19"/>
    </row>
    <row r="17" spans="2:9" ht="37.5" customHeight="1" x14ac:dyDescent="0.25">
      <c r="B17" s="26"/>
      <c r="C17" s="26"/>
      <c r="D17" s="7"/>
      <c r="E17" s="71" t="s">
        <v>75</v>
      </c>
      <c r="F17" s="72"/>
      <c r="G17" s="11"/>
      <c r="H17" s="7"/>
      <c r="I17" s="19"/>
    </row>
    <row r="18" spans="2:9" x14ac:dyDescent="0.25">
      <c r="B18" s="31"/>
      <c r="C18" s="31"/>
      <c r="D18" s="7"/>
      <c r="E18" s="10"/>
      <c r="F18" s="11"/>
      <c r="G18" s="11"/>
      <c r="H18" s="7"/>
      <c r="I18" s="19" t="str">
        <f t="shared" si="0"/>
        <v/>
      </c>
    </row>
    <row r="19" spans="2:9" ht="18.75" x14ac:dyDescent="0.25">
      <c r="B19" s="58" t="s">
        <v>54</v>
      </c>
      <c r="C19" s="52"/>
      <c r="D19" s="51"/>
      <c r="E19" s="10"/>
      <c r="F19" s="11"/>
      <c r="G19" s="11"/>
      <c r="H19" s="7"/>
      <c r="I19" s="19" t="str">
        <f t="shared" si="0"/>
        <v/>
      </c>
    </row>
    <row r="20" spans="2:9" x14ac:dyDescent="0.25">
      <c r="B20" s="26"/>
      <c r="C20" s="26"/>
      <c r="D20" s="7"/>
      <c r="E20" s="10"/>
      <c r="F20" s="11"/>
      <c r="G20" s="11"/>
      <c r="H20" s="7"/>
      <c r="I20" s="19" t="str">
        <f t="shared" si="0"/>
        <v/>
      </c>
    </row>
    <row r="21" spans="2:9" x14ac:dyDescent="0.25">
      <c r="B21" s="8"/>
      <c r="C21" s="8"/>
      <c r="D21" s="7"/>
      <c r="E21" s="10"/>
      <c r="F21" s="11"/>
      <c r="G21" s="11"/>
      <c r="H21" s="7"/>
      <c r="I21" s="19" t="str">
        <f t="shared" si="0"/>
        <v/>
      </c>
    </row>
    <row r="22" spans="2:9" x14ac:dyDescent="0.25">
      <c r="B22" s="8"/>
      <c r="C22" s="8"/>
      <c r="D22" s="7"/>
      <c r="E22" s="10"/>
      <c r="F22" s="11"/>
      <c r="G22" s="11"/>
      <c r="H22" s="7"/>
      <c r="I22" s="19" t="str">
        <f t="shared" si="0"/>
        <v/>
      </c>
    </row>
    <row r="23" spans="2:9" x14ac:dyDescent="0.25">
      <c r="B23" s="8"/>
      <c r="C23" s="8"/>
      <c r="D23" s="7"/>
      <c r="E23" s="10"/>
      <c r="F23" s="11"/>
      <c r="G23" s="11"/>
      <c r="H23" s="7"/>
      <c r="I23" s="19" t="str">
        <f t="shared" si="0"/>
        <v/>
      </c>
    </row>
    <row r="24" spans="2:9" x14ac:dyDescent="0.25">
      <c r="B24" s="8"/>
      <c r="C24" s="8"/>
      <c r="D24" s="7"/>
      <c r="E24" s="10"/>
      <c r="F24" s="11"/>
      <c r="G24" s="11"/>
      <c r="H24" s="7"/>
      <c r="I24" s="19" t="str">
        <f t="shared" si="0"/>
        <v/>
      </c>
    </row>
    <row r="25" spans="2:9" x14ac:dyDescent="0.25">
      <c r="B25" s="8"/>
      <c r="C25" s="8"/>
      <c r="D25" s="7"/>
      <c r="E25" s="10"/>
      <c r="F25" s="11"/>
      <c r="G25" s="11"/>
      <c r="H25" s="7"/>
      <c r="I25" s="19" t="str">
        <f t="shared" si="0"/>
        <v/>
      </c>
    </row>
    <row r="26" spans="2:9" x14ac:dyDescent="0.25">
      <c r="B26" s="8"/>
      <c r="C26" s="8"/>
      <c r="D26" s="7"/>
      <c r="E26" s="10"/>
      <c r="F26" s="11"/>
      <c r="G26" s="11"/>
      <c r="H26" s="7"/>
      <c r="I26" s="19" t="str">
        <f t="shared" si="0"/>
        <v/>
      </c>
    </row>
    <row r="27" spans="2:9" x14ac:dyDescent="0.25">
      <c r="B27" s="8"/>
      <c r="C27" s="8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8"/>
      <c r="C28" s="8"/>
      <c r="D28" s="7"/>
      <c r="E28" s="10"/>
      <c r="F28" s="11"/>
      <c r="G28" s="11"/>
      <c r="H28" s="7"/>
      <c r="I28" s="19" t="str">
        <f t="shared" si="0"/>
        <v/>
      </c>
    </row>
    <row r="29" spans="2:9" x14ac:dyDescent="0.25">
      <c r="B29" s="8"/>
      <c r="C29" s="8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ref="I78:I98" si="1">IF(AND(E78="",F78=""),"",I77+E78-F78)</f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1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1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1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1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1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1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9"/>
      <c r="C99" s="9"/>
    </row>
    <row r="100" spans="2:9" x14ac:dyDescent="0.25">
      <c r="B100" s="9"/>
      <c r="C100" s="9"/>
    </row>
    <row r="101" spans="2:9" x14ac:dyDescent="0.25">
      <c r="B101" s="9"/>
      <c r="C101" s="9"/>
    </row>
    <row r="102" spans="2:9" x14ac:dyDescent="0.25">
      <c r="B102" s="9"/>
      <c r="C102" s="9"/>
    </row>
    <row r="103" spans="2:9" x14ac:dyDescent="0.25">
      <c r="B103" s="9"/>
      <c r="C103" s="9"/>
    </row>
    <row r="104" spans="2:9" x14ac:dyDescent="0.25">
      <c r="B104" s="9"/>
      <c r="C104" s="9"/>
    </row>
    <row r="105" spans="2:9" x14ac:dyDescent="0.25">
      <c r="B105" s="9"/>
      <c r="C105" s="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</sheetData>
  <mergeCells count="3">
    <mergeCell ref="B4:C4"/>
    <mergeCell ref="B7:I7"/>
    <mergeCell ref="E17:F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MARZO</vt:lpstr>
      <vt:lpstr>ABRIL</vt:lpstr>
      <vt:lpstr>MAYO</vt:lpstr>
      <vt:lpstr>JUNIO</vt:lpstr>
      <vt:lpstr>JULIO</vt:lpstr>
      <vt:lpstr>AGOSTO</vt:lpstr>
      <vt:lpstr>SEPTIEMBRE</vt:lpstr>
    </vt:vector>
  </TitlesOfParts>
  <Company>Nielsen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genes</cp:lastModifiedBy>
  <dcterms:created xsi:type="dcterms:W3CDTF">2013-05-28T11:50:01Z</dcterms:created>
  <dcterms:modified xsi:type="dcterms:W3CDTF">2021-06-11T00:59:29Z</dcterms:modified>
</cp:coreProperties>
</file>